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rah\Documents\"/>
    </mc:Choice>
  </mc:AlternateContent>
  <bookViews>
    <workbookView xWindow="0" yWindow="0" windowWidth="20490" windowHeight="8535"/>
  </bookViews>
  <sheets>
    <sheet name="1__Vehicle_Inventory" sheetId="1" r:id="rId1"/>
    <sheet name="2__Vehicle_CH4_&amp;_N20" sheetId="2" r:id="rId2"/>
    <sheet name="3__Fleet_Summary" sheetId="3" r:id="rId3"/>
  </sheets>
  <definedNames>
    <definedName name="_xlnm.Print_Area" localSheetId="0">'1__Vehicle_Inventory'!$A$3:$Y$35</definedName>
    <definedName name="_xlnm.Print_Area" localSheetId="1">'2__Vehicle_CH4_&amp;_N20'!$A$1:$I$52</definedName>
    <definedName name="_xlnm.Print_Area" localSheetId="2">'3__Fleet_Summary'!$A$1:$I$31</definedName>
  </definedNames>
  <calcPr calcId="152511"/>
</workbook>
</file>

<file path=xl/calcChain.xml><?xml version="1.0" encoding="utf-8"?>
<calcChain xmlns="http://schemas.openxmlformats.org/spreadsheetml/2006/main">
  <c r="I28" i="3" l="1"/>
  <c r="G28" i="3"/>
  <c r="D24" i="3"/>
  <c r="E24" i="3" s="1"/>
  <c r="D23" i="3"/>
  <c r="E23" i="3" s="1"/>
  <c r="D22" i="3"/>
  <c r="E22" i="3" s="1"/>
  <c r="D21" i="3"/>
  <c r="E21" i="3" s="1"/>
  <c r="D20" i="3"/>
  <c r="E20" i="3" s="1"/>
  <c r="D19" i="3"/>
  <c r="E19" i="3" s="1"/>
  <c r="D18" i="3"/>
  <c r="E18" i="3" s="1"/>
  <c r="D17" i="3"/>
  <c r="E17" i="3" s="1"/>
  <c r="B10" i="3"/>
  <c r="C50" i="2"/>
  <c r="G48" i="2"/>
  <c r="I48" i="2" s="1"/>
  <c r="F48" i="2"/>
  <c r="H48" i="2" s="1"/>
  <c r="G47" i="2"/>
  <c r="I47" i="2" s="1"/>
  <c r="F47" i="2"/>
  <c r="H47" i="2" s="1"/>
  <c r="G45" i="2"/>
  <c r="I45" i="2" s="1"/>
  <c r="F45" i="2"/>
  <c r="H45" i="2" s="1"/>
  <c r="G44" i="2"/>
  <c r="I44" i="2" s="1"/>
  <c r="F44" i="2"/>
  <c r="H44" i="2" s="1"/>
  <c r="G43" i="2"/>
  <c r="I43" i="2" s="1"/>
  <c r="F43" i="2"/>
  <c r="H43" i="2" s="1"/>
  <c r="G41" i="2"/>
  <c r="I41" i="2" s="1"/>
  <c r="F41" i="2"/>
  <c r="H41" i="2" s="1"/>
  <c r="G40" i="2"/>
  <c r="I40" i="2" s="1"/>
  <c r="F40" i="2"/>
  <c r="H40" i="2" s="1"/>
  <c r="I39" i="2"/>
  <c r="H39" i="2"/>
  <c r="F39" i="2"/>
  <c r="G37" i="2"/>
  <c r="I37" i="2" s="1"/>
  <c r="F37" i="2"/>
  <c r="H37" i="2" s="1"/>
  <c r="G36" i="2"/>
  <c r="I36" i="2" s="1"/>
  <c r="F36" i="2"/>
  <c r="H36" i="2" s="1"/>
  <c r="G35" i="2"/>
  <c r="I35" i="2" s="1"/>
  <c r="F35" i="2"/>
  <c r="H35" i="2" s="1"/>
  <c r="G33" i="2"/>
  <c r="I33" i="2" s="1"/>
  <c r="F33" i="2"/>
  <c r="H33" i="2" s="1"/>
  <c r="G32" i="2"/>
  <c r="I32" i="2" s="1"/>
  <c r="F32" i="2"/>
  <c r="H32" i="2" s="1"/>
  <c r="G31" i="2"/>
  <c r="I31" i="2" s="1"/>
  <c r="F31" i="2"/>
  <c r="H31" i="2" s="1"/>
  <c r="G30" i="2"/>
  <c r="I30" i="2" s="1"/>
  <c r="F30" i="2"/>
  <c r="H30" i="2" s="1"/>
  <c r="G29" i="2"/>
  <c r="I29" i="2" s="1"/>
  <c r="F29" i="2"/>
  <c r="H29" i="2" s="1"/>
  <c r="G28" i="2"/>
  <c r="I28" i="2" s="1"/>
  <c r="F28" i="2"/>
  <c r="H28" i="2" s="1"/>
  <c r="G27" i="2"/>
  <c r="I27" i="2" s="1"/>
  <c r="F27" i="2"/>
  <c r="H27" i="2" s="1"/>
  <c r="G25" i="2"/>
  <c r="I25" i="2" s="1"/>
  <c r="F25" i="2"/>
  <c r="H25" i="2" s="1"/>
  <c r="G24" i="2"/>
  <c r="I24" i="2" s="1"/>
  <c r="F24" i="2"/>
  <c r="H24" i="2" s="1"/>
  <c r="G23" i="2"/>
  <c r="I23" i="2" s="1"/>
  <c r="F23" i="2"/>
  <c r="H23" i="2" s="1"/>
  <c r="G22" i="2"/>
  <c r="I22" i="2" s="1"/>
  <c r="F22" i="2"/>
  <c r="H22" i="2" s="1"/>
  <c r="G21" i="2"/>
  <c r="I21" i="2" s="1"/>
  <c r="F21" i="2"/>
  <c r="H21" i="2" s="1"/>
  <c r="G20" i="2"/>
  <c r="I20" i="2" s="1"/>
  <c r="F20" i="2"/>
  <c r="H20" i="2" s="1"/>
  <c r="G19" i="2"/>
  <c r="I19" i="2" s="1"/>
  <c r="F19" i="2"/>
  <c r="H19" i="2" s="1"/>
  <c r="G17" i="2"/>
  <c r="I17" i="2" s="1"/>
  <c r="F17" i="2"/>
  <c r="H17" i="2" s="1"/>
  <c r="G16" i="2"/>
  <c r="I16" i="2" s="1"/>
  <c r="F16" i="2"/>
  <c r="H16" i="2" s="1"/>
  <c r="G15" i="2"/>
  <c r="I15" i="2" s="1"/>
  <c r="F15" i="2"/>
  <c r="H15" i="2" s="1"/>
  <c r="G14" i="2"/>
  <c r="I14" i="2" s="1"/>
  <c r="F14" i="2"/>
  <c r="H14" i="2" s="1"/>
  <c r="G13" i="2"/>
  <c r="I13" i="2" s="1"/>
  <c r="F13" i="2"/>
  <c r="H13" i="2" s="1"/>
  <c r="G12" i="2"/>
  <c r="I12" i="2" s="1"/>
  <c r="F12" i="2"/>
  <c r="H12" i="2" s="1"/>
  <c r="G11" i="2"/>
  <c r="I11" i="2" s="1"/>
  <c r="F11" i="2"/>
  <c r="H11" i="2" s="1"/>
  <c r="L36" i="1"/>
  <c r="L35" i="1"/>
  <c r="L34" i="1"/>
  <c r="L33" i="1"/>
  <c r="L32" i="1"/>
  <c r="L31" i="1"/>
  <c r="L30" i="1"/>
  <c r="L29" i="1"/>
  <c r="L28" i="1"/>
  <c r="L27" i="1"/>
  <c r="L26" i="1"/>
  <c r="L25" i="1"/>
  <c r="L24" i="1"/>
  <c r="L23" i="1"/>
  <c r="L22" i="1"/>
  <c r="L21" i="1"/>
  <c r="L20" i="1"/>
  <c r="L19" i="1"/>
  <c r="L18" i="1"/>
  <c r="L17" i="1"/>
  <c r="L16" i="1"/>
  <c r="L15" i="1"/>
  <c r="L14" i="1"/>
  <c r="L12" i="1"/>
  <c r="L10" i="1"/>
  <c r="L9" i="1"/>
  <c r="L8" i="1"/>
  <c r="L7" i="1"/>
  <c r="L6" i="1"/>
  <c r="L5" i="1"/>
  <c r="L4" i="1"/>
  <c r="I50" i="2" l="1"/>
  <c r="H50" i="2"/>
  <c r="B31" i="3"/>
</calcChain>
</file>

<file path=xl/sharedStrings.xml><?xml version="1.0" encoding="utf-8"?>
<sst xmlns="http://schemas.openxmlformats.org/spreadsheetml/2006/main" count="841" uniqueCount="286">
  <si>
    <t>Vehicle data must include fuel usage and vehicle miles traveled by all municipal vehicles, whether owned or leased.  Data must be provided for all departments with any type of motorized vehicle including Purchasing, Finance, Fire, Police, Public Works, etc.  Reasonable estimates may be provided when exact data is not available.</t>
  </si>
  <si>
    <t>complete cells highlighted in yellow, grey cells contain formulas</t>
  </si>
  <si>
    <t>Vehicle Identification Number (if applicable)</t>
  </si>
  <si>
    <t>Vehicle Type (bus, truck, sedan, segway, scooter, etc)</t>
  </si>
  <si>
    <t>Year</t>
  </si>
  <si>
    <t>Make</t>
  </si>
  <si>
    <t>Model</t>
  </si>
  <si>
    <t>Fuel Type (Gasoline, Diesel, Propane, etc)</t>
  </si>
  <si>
    <t>Odometer Reading at end of Baseline Year</t>
  </si>
  <si>
    <t>Miles Traveled in Baseline Year</t>
  </si>
  <si>
    <t>Annual Fuel Usage in Baseline Year</t>
  </si>
  <si>
    <t>Fuel Units  (Gallons, GGE, kWh)</t>
  </si>
  <si>
    <t>Annual Fuel Cost in Baseline Year</t>
  </si>
  <si>
    <t>Average Fuel Efficiency in Baseline Year (miles per fuel unit)</t>
  </si>
  <si>
    <t>Is the vehicle owned or leased?</t>
  </si>
  <si>
    <t>If leased, in which year will lease contract end?</t>
  </si>
  <si>
    <t>If owned, in which year is this vehicle expected to be replaced?</t>
  </si>
  <si>
    <t>Used by which municipal department?</t>
  </si>
  <si>
    <t>Primary duty of vehicle</t>
  </si>
  <si>
    <t>Frequency of Use (daily, weekly, monthly, seasonally, etc)</t>
  </si>
  <si>
    <t>Could this vehicle duty be replaced by non-motorized transport (bicycle, walking)?</t>
  </si>
  <si>
    <t>Could this vehicle duty be performed by a smaller, more efficient vehicle?</t>
  </si>
  <si>
    <t>Notes</t>
  </si>
  <si>
    <t>1HTWDAAR5CJ052484</t>
  </si>
  <si>
    <t>Truck</t>
  </si>
  <si>
    <t>International</t>
  </si>
  <si>
    <t>diesel</t>
  </si>
  <si>
    <t>gallons</t>
  </si>
  <si>
    <t>owned</t>
  </si>
  <si>
    <t>public works</t>
  </si>
  <si>
    <t>plow/pull leafer</t>
  </si>
  <si>
    <t>weekly</t>
  </si>
  <si>
    <t>no</t>
  </si>
  <si>
    <t xml:space="preserve">no </t>
  </si>
  <si>
    <t>due to size of plow/saltload weight of leafer</t>
  </si>
  <si>
    <t>1FDZY90L3KVA17763</t>
  </si>
  <si>
    <t>Ford</t>
  </si>
  <si>
    <t>l-9000</t>
  </si>
  <si>
    <t>vegetation removal</t>
  </si>
  <si>
    <t>yes</t>
  </si>
  <si>
    <t>reduce to 20yard vs. 25yd size</t>
  </si>
  <si>
    <t>1FTNF21L61EA29208</t>
  </si>
  <si>
    <t>Pick-up</t>
  </si>
  <si>
    <t>f-250</t>
  </si>
  <si>
    <t>qwned</t>
  </si>
  <si>
    <t>plow/pull trailers</t>
  </si>
  <si>
    <t>daily</t>
  </si>
  <si>
    <t>pulling weight of trailers requires F-250 vs. F-150</t>
  </si>
  <si>
    <t>1FTNF21L81EA29209</t>
  </si>
  <si>
    <t>gallans</t>
  </si>
  <si>
    <t>publicworks</t>
  </si>
  <si>
    <t>trailering equipment requires F 250 vs. F150</t>
  </si>
  <si>
    <t>1FDXF47FYED30601</t>
  </si>
  <si>
    <t>Dump</t>
  </si>
  <si>
    <t>f-350</t>
  </si>
  <si>
    <t>plow/haul material</t>
  </si>
  <si>
    <t>down size to f-250 from f-350</t>
  </si>
  <si>
    <t>1FDXF75H3YMA71475</t>
  </si>
  <si>
    <t>f-750</t>
  </si>
  <si>
    <t>due to size of 8'plow/ weight of pulling leafers</t>
  </si>
  <si>
    <t>1FXDF47P87EA13594</t>
  </si>
  <si>
    <t>f-450</t>
  </si>
  <si>
    <t>plow/pot hole repair</t>
  </si>
  <si>
    <t>downsize to f-350 fro f-450</t>
  </si>
  <si>
    <t>1FXDF47P87EA13598</t>
  </si>
  <si>
    <t>F-450</t>
  </si>
  <si>
    <t>downsize to F350</t>
  </si>
  <si>
    <t>1FMRU1668YLB73705</t>
  </si>
  <si>
    <t>Sedan</t>
  </si>
  <si>
    <t>Expedition</t>
  </si>
  <si>
    <t>gas</t>
  </si>
  <si>
    <t>supervisor unit</t>
  </si>
  <si>
    <t>retired police unit- replace with more fuel efficient car</t>
  </si>
  <si>
    <t>1FAFP71W41X113802</t>
  </si>
  <si>
    <t>Crown Vic</t>
  </si>
  <si>
    <t>parts</t>
  </si>
  <si>
    <t>n/a</t>
  </si>
  <si>
    <t>used for parts exchange</t>
  </si>
  <si>
    <t>1D4HB38P86F190087</t>
  </si>
  <si>
    <t>SUV</t>
  </si>
  <si>
    <t>Dodge</t>
  </si>
  <si>
    <t>Dorango</t>
  </si>
  <si>
    <t>downsized for more efficient travel</t>
  </si>
  <si>
    <t>1D4HB38PX6F190088</t>
  </si>
  <si>
    <t>transport laborers and parts pick-up/seminars</t>
  </si>
  <si>
    <t>1GCHK33F9VF026356</t>
  </si>
  <si>
    <t>Chevy</t>
  </si>
  <si>
    <t>f-150</t>
  </si>
  <si>
    <t>mechanic repair unit</t>
  </si>
  <si>
    <t>retiring due to age</t>
  </si>
  <si>
    <t>3B6MC3650WM250779</t>
  </si>
  <si>
    <t>Ram</t>
  </si>
  <si>
    <t>pump station maintenance</t>
  </si>
  <si>
    <t>upgrade to f-150 more gas efficient truck</t>
  </si>
  <si>
    <t>1GCGK24R0VZ250015</t>
  </si>
  <si>
    <t>pick-up</t>
  </si>
  <si>
    <t>mechanic repair # 2 unit</t>
  </si>
  <si>
    <t>retire due to age and engine efficientcy</t>
  </si>
  <si>
    <t>1D8HB38N18F146433</t>
  </si>
  <si>
    <t>police</t>
  </si>
  <si>
    <t>patrol</t>
  </si>
  <si>
    <t>upgrade to a more gas efficient newer unit</t>
  </si>
  <si>
    <t>2C3CDXAT1EH145154</t>
  </si>
  <si>
    <t>Charger</t>
  </si>
  <si>
    <t>leased</t>
  </si>
  <si>
    <t>newer unit</t>
  </si>
  <si>
    <t>1GNSK2EO5CR172233</t>
  </si>
  <si>
    <t>Tahoe</t>
  </si>
  <si>
    <t>downsize to dodge charger</t>
  </si>
  <si>
    <t>2FABP7BV6BX109272</t>
  </si>
  <si>
    <t>1D8HB38N28F156016</t>
  </si>
  <si>
    <t>due to retire -get charger</t>
  </si>
  <si>
    <t>1GNSK2EO4CR174166</t>
  </si>
  <si>
    <t>downsize to smaller unit</t>
  </si>
  <si>
    <t>1GNSK2E04BR349482</t>
  </si>
  <si>
    <t>2FAFP71W56X122435</t>
  </si>
  <si>
    <t>retiring 2014</t>
  </si>
  <si>
    <t>2FAFP71V78X108501</t>
  </si>
  <si>
    <t>2FAFP71V78X108502</t>
  </si>
  <si>
    <t>2FAHP71V89X124538</t>
  </si>
  <si>
    <t>Frod</t>
  </si>
  <si>
    <t>3GCPKPEA3CG149439</t>
  </si>
  <si>
    <t>Pick up</t>
  </si>
  <si>
    <t>Siverado</t>
  </si>
  <si>
    <t>4x4 unit required/winter</t>
  </si>
  <si>
    <t>1D8HB38N38F146434</t>
  </si>
  <si>
    <t>2FAHP71V39X124236</t>
  </si>
  <si>
    <t>2FABP7BV8BX108267</t>
  </si>
  <si>
    <t>2FAHP71V09X124243</t>
  </si>
  <si>
    <t>downsize to charger</t>
  </si>
  <si>
    <t>1FMHK8B88CGA37108</t>
  </si>
  <si>
    <t>Explorer</t>
  </si>
  <si>
    <t>required 4x4 / winter</t>
  </si>
  <si>
    <t>2C3CDXAT4EH114013</t>
  </si>
  <si>
    <t>new 2014</t>
  </si>
  <si>
    <t>newer / smaller unit</t>
  </si>
  <si>
    <t>2C3CDXAT9EH199155</t>
  </si>
  <si>
    <t>2FAFP71V08X108503</t>
  </si>
  <si>
    <t>retiring 2014 to smaller unit</t>
  </si>
  <si>
    <t>1D8HB38N78F156206</t>
  </si>
  <si>
    <t>4x4 required / snow</t>
  </si>
  <si>
    <t>1D8HB38N98F156210</t>
  </si>
  <si>
    <t>DodgE</t>
  </si>
  <si>
    <t>Dorago</t>
  </si>
  <si>
    <t>4x4 required / winter</t>
  </si>
  <si>
    <t>2FAHP71V19X124235</t>
  </si>
  <si>
    <t>Ambulance</t>
  </si>
  <si>
    <t>ems</t>
  </si>
  <si>
    <t>injury calls</t>
  </si>
  <si>
    <t>downsizing to newer unit</t>
  </si>
  <si>
    <t>looking into F-350 unit</t>
  </si>
  <si>
    <t>Municipality:</t>
  </si>
  <si>
    <t>Baseline Year Selected:</t>
  </si>
  <si>
    <t>Enter baseline year mileage for each type of municipal vehicle.</t>
  </si>
  <si>
    <t xml:space="preserve"> Methane and Nitrous Oxide Emissions Factors for Highway Vehicles </t>
  </si>
  <si>
    <t>Vehicle Type/ Control Technology</t>
  </si>
  <si>
    <t>Model Year</t>
  </si>
  <si>
    <t>Total Mileage for Each Vehicle Type</t>
  </si>
  <si>
    <r>
      <t>N</t>
    </r>
    <r>
      <rPr>
        <b/>
        <vertAlign val="subscript"/>
        <sz val="9"/>
        <color rgb="FF000000"/>
        <rFont val="Arial"/>
        <family val="2"/>
      </rPr>
      <t>2</t>
    </r>
    <r>
      <rPr>
        <b/>
        <sz val="9"/>
        <color rgb="FF000000"/>
        <rFont val="Arial"/>
        <family val="2"/>
      </rPr>
      <t xml:space="preserve">O </t>
    </r>
  </si>
  <si>
    <r>
      <t>CH</t>
    </r>
    <r>
      <rPr>
        <b/>
        <vertAlign val="subscript"/>
        <sz val="9"/>
        <color rgb="FF000000"/>
        <rFont val="Arial"/>
        <family val="2"/>
      </rPr>
      <t xml:space="preserve">4 </t>
    </r>
  </si>
  <si>
    <t>(g/mi)</t>
  </si>
  <si>
    <t>grams</t>
  </si>
  <si>
    <t>Metric Tons</t>
  </si>
  <si>
    <t>Gasoline Passenger Cars</t>
  </si>
  <si>
    <t>EPA Tier 2</t>
  </si>
  <si>
    <t>2004 and Later</t>
  </si>
  <si>
    <t xml:space="preserve">Low Emission Vehicles </t>
  </si>
  <si>
    <t>2000-2003</t>
  </si>
  <si>
    <t xml:space="preserve">EPA Tier 1 </t>
  </si>
  <si>
    <t xml:space="preserve">1995-1999 </t>
  </si>
  <si>
    <t xml:space="preserve">EPA Tier 0 </t>
  </si>
  <si>
    <t xml:space="preserve">1981-1994 </t>
  </si>
  <si>
    <t xml:space="preserve">Oxidation Catalyst </t>
  </si>
  <si>
    <t xml:space="preserve">1975-1980 </t>
  </si>
  <si>
    <t xml:space="preserve">Non-Catalyst </t>
  </si>
  <si>
    <t xml:space="preserve">1973-1974 </t>
  </si>
  <si>
    <t xml:space="preserve">Uncontrolled </t>
  </si>
  <si>
    <t xml:space="preserve">1972 and Earlier </t>
  </si>
  <si>
    <t>Gasoline Light-Duty Trucks</t>
  </si>
  <si>
    <t>2005 and Later</t>
  </si>
  <si>
    <t xml:space="preserve">2001-2004 </t>
  </si>
  <si>
    <t xml:space="preserve">1995-2000 </t>
  </si>
  <si>
    <t xml:space="preserve">1986-1994 </t>
  </si>
  <si>
    <t xml:space="preserve">1975-1985 </t>
  </si>
  <si>
    <t>Gasoline Heavy-Duty Vehicles</t>
  </si>
  <si>
    <t>1998-2003</t>
  </si>
  <si>
    <t>1996-2003</t>
  </si>
  <si>
    <t>1996 and Later</t>
  </si>
  <si>
    <t xml:space="preserve">1996 and Later </t>
  </si>
  <si>
    <t xml:space="preserve">Non-Catalyst Control </t>
  </si>
  <si>
    <t xml:space="preserve">1985-1995 </t>
  </si>
  <si>
    <t xml:space="preserve">1984 and Earlier </t>
  </si>
  <si>
    <t>Diesel Passenger Cars</t>
  </si>
  <si>
    <t xml:space="preserve">Advanced </t>
  </si>
  <si>
    <t xml:space="preserve">Moderate </t>
  </si>
  <si>
    <t xml:space="preserve">1983-1995 </t>
  </si>
  <si>
    <t xml:space="preserve">1982 and Earlier </t>
  </si>
  <si>
    <t>Diesel Light-Duty Trucks</t>
  </si>
  <si>
    <t>Diesel Heavy-Duty Vehicles</t>
  </si>
  <si>
    <t>Motorcycles</t>
  </si>
  <si>
    <t xml:space="preserve">1995 and Earlier </t>
  </si>
  <si>
    <t xml:space="preserve">Source: U.S. Environmental Protection Agency. Inventory of U.S. Greenhouse Gas Emissions and Sinks: 1990-2005, EPA 430-R-07-002, Annex 3.2, (April 2007), web site: http://www.epa.gov/climatechange/emissions/usinventoryreport.html </t>
  </si>
  <si>
    <r>
      <t>N</t>
    </r>
    <r>
      <rPr>
        <b/>
        <vertAlign val="subscript"/>
        <sz val="9"/>
        <color rgb="FF000000"/>
        <rFont val="Arial"/>
        <family val="2"/>
      </rPr>
      <t>2</t>
    </r>
    <r>
      <rPr>
        <b/>
        <sz val="9"/>
        <color rgb="FF000000"/>
        <rFont val="Arial"/>
        <family val="2"/>
      </rPr>
      <t>O 
Metric Tons</t>
    </r>
  </si>
  <si>
    <r>
      <t>CH</t>
    </r>
    <r>
      <rPr>
        <b/>
        <vertAlign val="subscript"/>
        <sz val="9"/>
        <color rgb="FF000000"/>
        <rFont val="Arial"/>
        <family val="2"/>
      </rPr>
      <t xml:space="preserve">4  </t>
    </r>
    <r>
      <rPr>
        <b/>
        <sz val="9"/>
        <color rgb="FF000000"/>
        <rFont val="Arial"/>
        <family val="2"/>
      </rPr>
      <t>Metric Tons</t>
    </r>
  </si>
  <si>
    <t>TOTALS</t>
  </si>
  <si>
    <t>enter these totals into worksheet 3</t>
  </si>
  <si>
    <t>Note:  1 gram = 1.0 × 10-6 metric tons</t>
  </si>
  <si>
    <t>Fleet Inventory Contact Name:</t>
  </si>
  <si>
    <t>Department:</t>
  </si>
  <si>
    <t>Contact Email:</t>
  </si>
  <si>
    <t>Contact Phone:</t>
  </si>
  <si>
    <t>Fleet Summary</t>
  </si>
  <si>
    <t># light duty vehicles</t>
  </si>
  <si>
    <t># heavy duty vehicles</t>
  </si>
  <si>
    <t>Total Fleet Size:</t>
  </si>
  <si>
    <t>Total Fuel Costs for all Municipal Vehicles in Baseline Year</t>
  </si>
  <si>
    <t>Fuel Consumption (and Scope 1 Emissions from Mobile Fuel Combustion)</t>
  </si>
  <si>
    <t>Municipal Operation - Vehicle Emissions
CO2 emissions by fuel usage</t>
  </si>
  <si>
    <t>Total Fuel Units consumed by all municipal vehicles in baseline year</t>
  </si>
  <si>
    <t>CO2 Emissions (lbs/fuel unit)</t>
  </si>
  <si>
    <t>CO2 Emissions (lbs)</t>
  </si>
  <si>
    <t>CO2 
(Metric 
Tons CO2e)</t>
  </si>
  <si>
    <t>Motor Gasoline (gallons)</t>
  </si>
  <si>
    <t>Diesel Fuel (gallons)</t>
  </si>
  <si>
    <t>Biodiesel B20 (gallons)</t>
  </si>
  <si>
    <t>Natural Gas (gge)</t>
  </si>
  <si>
    <t>Propane (gallons)</t>
  </si>
  <si>
    <r>
      <t>Other</t>
    </r>
    <r>
      <rPr>
        <i/>
        <sz val="10"/>
        <color rgb="FF000000"/>
        <rFont val="Arial"/>
        <family val="2"/>
      </rPr>
      <t xml:space="preserve"> 1 specify fuel (units)</t>
    </r>
  </si>
  <si>
    <r>
      <t>Other</t>
    </r>
    <r>
      <rPr>
        <i/>
        <sz val="10"/>
        <color rgb="FF000000"/>
        <rFont val="Arial"/>
        <family val="2"/>
      </rPr>
      <t xml:space="preserve"> 2 specify fuel (units)</t>
    </r>
  </si>
  <si>
    <r>
      <t>Other</t>
    </r>
    <r>
      <rPr>
        <i/>
        <sz val="10"/>
        <color rgb="FF000000"/>
        <rFont val="Arial"/>
        <family val="2"/>
      </rPr>
      <t xml:space="preserve"> 3 specify fuel (units)</t>
    </r>
  </si>
  <si>
    <t>Carbon dioxide emissions coefficients:</t>
  </si>
  <si>
    <t>http://www.eia.doe.gov/oiaf/1605/excel/Fuel%20Emission%20Factors.xls</t>
  </si>
  <si>
    <t>Municipal Operation - Vehicle Emissions
CH4 and N20 emissions by mileage</t>
  </si>
  <si>
    <t>Total Mileage</t>
  </si>
  <si>
    <t>CH4 Emissions
 (Metric Tons)</t>
  </si>
  <si>
    <t xml:space="preserve">CH4 (Metric 
Tons CO2e) </t>
  </si>
  <si>
    <t>N20 Emissions 
(Metric Tons)</t>
  </si>
  <si>
    <t>N20 (Metric 
Tons CO2e)</t>
  </si>
  <si>
    <r>
      <t xml:space="preserve">Totals from </t>
    </r>
    <r>
      <rPr>
        <i/>
        <sz val="10"/>
        <color rgb="FF000000"/>
        <rFont val="Arial"/>
        <family val="2"/>
      </rPr>
      <t>Worksheet 2, "Vehicle CH4 &amp; N20"</t>
    </r>
  </si>
  <si>
    <t>Total Emissions
(Metric Tons CO2e)</t>
  </si>
  <si>
    <t>FLEET CARBON FOOTPRINT</t>
  </si>
  <si>
    <t>Be sure to use the units specified in the chart or adjust formulas accordingly</t>
  </si>
  <si>
    <t>Abbreviations:  CO2e=carbon dioxide equivalents CO2=carbon dioxide, CH4=methane, N20=nitrous oxide</t>
  </si>
  <si>
    <t xml:space="preserve">The EIA provides the coefficient for Natural Gas as a vehicle fuel as 120.36 lbs of carbon dioxide per 1000 cubic feet.  Since compressed natural gas is often sold in units of gasoline gallon equivalent (GGE), this number has been converted to 15.25 lbs CO2 per GGE based on 1 GGE = 126.67 cubic feet of CNG. </t>
  </si>
  <si>
    <t xml:space="preserve">back-up </t>
  </si>
  <si>
    <t>retire</t>
  </si>
  <si>
    <t>1FDWE35P66DB32499</t>
  </si>
  <si>
    <t>1FDSE3FP2ADA11149</t>
  </si>
  <si>
    <t>1FDSS34P04HB50883</t>
  </si>
  <si>
    <t>1FMNU41S95EC01600</t>
  </si>
  <si>
    <t>F-350</t>
  </si>
  <si>
    <t>Fire</t>
  </si>
  <si>
    <t>Command unit</t>
  </si>
  <si>
    <t>as needed</t>
  </si>
  <si>
    <t>downsize to F-250</t>
  </si>
  <si>
    <t>1D4HB38P26F190084</t>
  </si>
  <si>
    <t>Durango</t>
  </si>
  <si>
    <t>Duty Command</t>
  </si>
  <si>
    <t>4dr. Fits weel for staff runs</t>
  </si>
  <si>
    <t>1HTWCAZRX9J185287</t>
  </si>
  <si>
    <t>Class A</t>
  </si>
  <si>
    <t>Fire pumper</t>
  </si>
  <si>
    <t>fits dept needs well</t>
  </si>
  <si>
    <t>1HTWCAZRX9J185286</t>
  </si>
  <si>
    <t>Fire attack</t>
  </si>
  <si>
    <t>1FVGHLCBXYHB54589</t>
  </si>
  <si>
    <t>Freightliner</t>
  </si>
  <si>
    <t>heavy resuce</t>
  </si>
  <si>
    <t>fits needs well</t>
  </si>
  <si>
    <t>1HYWGAZTX7J503213</t>
  </si>
  <si>
    <t>water tender</t>
  </si>
  <si>
    <t>1FTSF31F9XEB08786</t>
  </si>
  <si>
    <t>brush truck</t>
  </si>
  <si>
    <t>1FDWF37F5XEB49842</t>
  </si>
  <si>
    <t>1FT8W3B64CRA82455</t>
  </si>
  <si>
    <t>fire utility</t>
  </si>
  <si>
    <t>carries heavy weight</t>
  </si>
  <si>
    <t>Excusion</t>
  </si>
  <si>
    <t>traffic support</t>
  </si>
  <si>
    <t>1FT8W3363CEA82429</t>
  </si>
  <si>
    <t>idling</t>
  </si>
  <si>
    <t>Waterford Twp</t>
  </si>
  <si>
    <t>Dave Chiddenton</t>
  </si>
  <si>
    <t>Environmental Commission</t>
  </si>
  <si>
    <t>daveterriidaho@verizon.net</t>
  </si>
  <si>
    <t>856-768-9338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</si>
</sst>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0"/>
  </numFmts>
  <fonts count="15" x14ac:knownFonts="1">
    <font>
      <sz val="10"/>
      <color rgb="FF000000"/>
      <name val="Arial"/>
      <family val="2"/>
    </font>
    <font>
      <u/>
      <sz val="10"/>
      <color rgb="FF0000FF"/>
      <name val="Arial"/>
      <family val="2"/>
    </font>
    <font>
      <b/>
      <i/>
      <sz val="10"/>
      <color rgb="FF0000FF"/>
      <name val="Arial"/>
      <family val="2"/>
    </font>
    <font>
      <i/>
      <sz val="10"/>
      <color rgb="FF000000"/>
      <name val="Arial"/>
      <family val="2"/>
    </font>
    <font>
      <b/>
      <i/>
      <sz val="10"/>
      <color rgb="FF000000"/>
      <name val="Arial"/>
      <family val="2"/>
    </font>
    <font>
      <b/>
      <i/>
      <sz val="12"/>
      <color rgb="FF000000"/>
      <name val="Arial"/>
      <family val="2"/>
    </font>
    <font>
      <b/>
      <sz val="10"/>
      <color rgb="FF000000"/>
      <name val="Arial"/>
      <family val="2"/>
    </font>
    <font>
      <b/>
      <sz val="9"/>
      <color rgb="FF000000"/>
      <name val="Arial"/>
      <family val="2"/>
    </font>
    <font>
      <b/>
      <vertAlign val="subscript"/>
      <sz val="9"/>
      <color rgb="FF000000"/>
      <name val="Arial"/>
      <family val="2"/>
    </font>
    <font>
      <sz val="9"/>
      <color rgb="FF000000"/>
      <name val="Arial"/>
      <family val="2"/>
    </font>
    <font>
      <sz val="8"/>
      <color rgb="FF000080"/>
      <name val="Arial"/>
      <family val="2"/>
    </font>
    <font>
      <i/>
      <sz val="9"/>
      <color rgb="FF000000"/>
      <name val="Arial"/>
      <family val="2"/>
    </font>
    <font>
      <sz val="10"/>
      <color rgb="FF000080"/>
      <name val="Arial"/>
      <family val="2"/>
    </font>
    <font>
      <b/>
      <u/>
      <sz val="10"/>
      <color rgb="FF000080"/>
      <name val="Arial"/>
      <family val="2"/>
    </font>
    <font>
      <b/>
      <i/>
      <sz val="10"/>
      <color rgb="FF000080"/>
      <name val="Arial"/>
      <family val="2"/>
    </font>
  </fonts>
  <fills count="8">
    <fill>
      <patternFill patternType="none"/>
    </fill>
    <fill>
      <patternFill patternType="gray125"/>
    </fill>
    <fill>
      <patternFill patternType="solid">
        <fgColor rgb="FFFFFFCC"/>
        <bgColor rgb="FFFFFFCC"/>
      </patternFill>
    </fill>
    <fill>
      <patternFill patternType="solid">
        <fgColor rgb="FFFFCC99"/>
        <bgColor rgb="FFFFCC99"/>
      </patternFill>
    </fill>
    <fill>
      <patternFill patternType="solid">
        <fgColor rgb="FFC0C0C0"/>
        <bgColor rgb="FFC0C0C0"/>
      </patternFill>
    </fill>
    <fill>
      <patternFill patternType="solid">
        <fgColor rgb="FFFFFF00"/>
        <bgColor rgb="FFFFFF00"/>
      </patternFill>
    </fill>
    <fill>
      <patternFill patternType="solid">
        <fgColor rgb="FF969696"/>
        <bgColor rgb="FF969696"/>
      </patternFill>
    </fill>
    <fill>
      <patternFill patternType="solid">
        <fgColor rgb="FFCCFFCC"/>
        <bgColor rgb="FFCCFFCC"/>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style="medium">
        <color rgb="FF000000"/>
      </top>
      <bottom style="medium">
        <color rgb="FF000000"/>
      </bottom>
      <diagonal/>
    </border>
  </borders>
  <cellStyleXfs count="2">
    <xf numFmtId="0" fontId="0" fillId="0" borderId="0"/>
    <xf numFmtId="0" fontId="1" fillId="0" borderId="0" applyNumberFormat="0" applyFill="0" applyBorder="0" applyAlignment="0" applyProtection="0"/>
  </cellStyleXfs>
  <cellXfs count="150">
    <xf numFmtId="0" fontId="0" fillId="0" borderId="0" xfId="0"/>
    <xf numFmtId="0" fontId="0" fillId="0" borderId="0" xfId="0" applyAlignment="1">
      <alignment wrapText="1"/>
    </xf>
    <xf numFmtId="0" fontId="0" fillId="0" borderId="0" xfId="0" applyFill="1" applyAlignment="1">
      <alignment horizontal="left" vertical="top" wrapText="1"/>
    </xf>
    <xf numFmtId="0" fontId="2" fillId="0" borderId="0" xfId="0" applyFont="1" applyFill="1" applyAlignment="1" applyProtection="1">
      <alignment horizontal="left" vertical="top" wrapText="1"/>
      <protection locked="0"/>
    </xf>
    <xf numFmtId="0" fontId="0" fillId="0" borderId="0" xfId="0" applyFill="1" applyAlignment="1">
      <alignment wrapText="1"/>
    </xf>
    <xf numFmtId="0" fontId="0" fillId="3" borderId="1" xfId="0" applyFill="1" applyBorder="1" applyAlignment="1">
      <alignment wrapText="1"/>
    </xf>
    <xf numFmtId="0" fontId="0" fillId="3" borderId="0" xfId="0" applyFill="1" applyAlignment="1">
      <alignment wrapText="1"/>
    </xf>
    <xf numFmtId="0" fontId="0" fillId="2" borderId="1" xfId="0" applyFill="1" applyBorder="1" applyAlignment="1">
      <alignment wrapText="1"/>
    </xf>
    <xf numFmtId="0" fontId="0" fillId="4" borderId="1" xfId="0" applyFill="1" applyBorder="1" applyAlignment="1">
      <alignment wrapText="1"/>
    </xf>
    <xf numFmtId="3" fontId="0" fillId="2" borderId="1" xfId="0" applyNumberFormat="1" applyFill="1" applyBorder="1" applyAlignment="1">
      <alignment wrapText="1"/>
    </xf>
    <xf numFmtId="0" fontId="3" fillId="2" borderId="1" xfId="0" applyFont="1" applyFill="1" applyBorder="1" applyAlignment="1">
      <alignment wrapText="1"/>
    </xf>
    <xf numFmtId="0" fontId="3" fillId="0" borderId="0" xfId="0" applyFont="1" applyFill="1" applyAlignment="1">
      <alignment wrapText="1"/>
    </xf>
    <xf numFmtId="0" fontId="4" fillId="0" borderId="0" xfId="0" applyFont="1" applyFill="1" applyProtection="1">
      <protection locked="0"/>
    </xf>
    <xf numFmtId="0" fontId="0" fillId="2" borderId="0" xfId="0" applyFill="1" applyProtection="1">
      <protection locked="0"/>
    </xf>
    <xf numFmtId="0" fontId="0" fillId="0" borderId="0" xfId="0" applyFill="1" applyProtection="1">
      <protection locked="0"/>
    </xf>
    <xf numFmtId="0" fontId="0" fillId="0" borderId="0" xfId="0" applyFill="1"/>
    <xf numFmtId="0" fontId="0" fillId="0" borderId="0" xfId="0" applyFill="1" applyAlignment="1">
      <alignment horizontal="left"/>
    </xf>
    <xf numFmtId="0" fontId="0" fillId="2" borderId="0" xfId="0" applyFill="1"/>
    <xf numFmtId="0" fontId="5" fillId="0" borderId="0" xfId="0" applyFont="1"/>
    <xf numFmtId="0" fontId="5" fillId="0" borderId="0" xfId="0" applyFont="1" applyFill="1"/>
    <xf numFmtId="0" fontId="6" fillId="0" borderId="0" xfId="0" applyFont="1"/>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6" fillId="0" borderId="5" xfId="0" applyFont="1" applyBorder="1" applyAlignment="1">
      <alignment horizontal="center"/>
    </xf>
    <xf numFmtId="0" fontId="7" fillId="0" borderId="7" xfId="0" applyFont="1" applyBorder="1" applyAlignment="1">
      <alignment wrapText="1"/>
    </xf>
    <xf numFmtId="0" fontId="9" fillId="0" borderId="8" xfId="0" applyFont="1" applyBorder="1" applyAlignment="1">
      <alignment wrapText="1"/>
    </xf>
    <xf numFmtId="164" fontId="9" fillId="0" borderId="8" xfId="0" applyNumberFormat="1" applyFont="1" applyBorder="1" applyAlignment="1">
      <alignment horizontal="center" wrapText="1"/>
    </xf>
    <xf numFmtId="164" fontId="9" fillId="0" borderId="9" xfId="0" applyNumberFormat="1" applyFont="1" applyBorder="1" applyAlignment="1">
      <alignment horizontal="center" wrapText="1"/>
    </xf>
    <xf numFmtId="0" fontId="9" fillId="0" borderId="10" xfId="0" applyFont="1" applyBorder="1" applyAlignment="1">
      <alignment horizontal="center" wrapText="1"/>
    </xf>
    <xf numFmtId="0" fontId="0" fillId="0" borderId="11" xfId="0" applyBorder="1"/>
    <xf numFmtId="0" fontId="0" fillId="0" borderId="12" xfId="0" applyBorder="1"/>
    <xf numFmtId="0" fontId="9" fillId="0" borderId="13" xfId="0" applyFont="1" applyBorder="1" applyAlignment="1">
      <alignment horizontal="left" wrapText="1" indent="2"/>
    </xf>
    <xf numFmtId="0" fontId="9" fillId="0" borderId="14" xfId="0" applyFont="1" applyBorder="1" applyAlignment="1">
      <alignment wrapText="1"/>
    </xf>
    <xf numFmtId="0" fontId="9" fillId="2" borderId="14" xfId="0" applyFont="1" applyFill="1" applyBorder="1" applyAlignment="1">
      <alignment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4" borderId="1" xfId="0" applyFont="1" applyFill="1" applyBorder="1" applyAlignment="1">
      <alignment horizontal="center" wrapText="1"/>
    </xf>
    <xf numFmtId="0" fontId="0" fillId="4" borderId="1" xfId="0" applyFill="1" applyBorder="1"/>
    <xf numFmtId="0" fontId="0" fillId="4" borderId="16" xfId="0" applyFill="1" applyBorder="1"/>
    <xf numFmtId="0" fontId="9" fillId="0" borderId="17" xfId="0" applyFont="1" applyBorder="1" applyAlignment="1">
      <alignment horizontal="left" wrapText="1" indent="2"/>
    </xf>
    <xf numFmtId="0" fontId="9" fillId="0" borderId="18" xfId="0" applyFont="1" applyBorder="1" applyAlignment="1">
      <alignment wrapText="1"/>
    </xf>
    <xf numFmtId="0" fontId="9" fillId="2" borderId="18" xfId="0" applyFont="1" applyFill="1" applyBorder="1" applyAlignment="1">
      <alignment wrapText="1"/>
    </xf>
    <xf numFmtId="0" fontId="9" fillId="0" borderId="18" xfId="0" applyFont="1" applyBorder="1" applyAlignment="1">
      <alignment horizontal="center" wrapText="1"/>
    </xf>
    <xf numFmtId="0" fontId="9" fillId="0" borderId="19" xfId="0" applyFont="1" applyBorder="1" applyAlignment="1">
      <alignment horizontal="center" wrapText="1"/>
    </xf>
    <xf numFmtId="0" fontId="9" fillId="4" borderId="20" xfId="0" applyFont="1" applyFill="1" applyBorder="1" applyAlignment="1">
      <alignment horizontal="center" wrapText="1"/>
    </xf>
    <xf numFmtId="0" fontId="0" fillId="4" borderId="20" xfId="0" applyFill="1" applyBorder="1"/>
    <xf numFmtId="0" fontId="0" fillId="4" borderId="21" xfId="0" applyFill="1" applyBorder="1"/>
    <xf numFmtId="0" fontId="7" fillId="0" borderId="5" xfId="0" applyFont="1" applyBorder="1" applyAlignment="1">
      <alignment wrapText="1"/>
    </xf>
    <xf numFmtId="0" fontId="9" fillId="0" borderId="22" xfId="0" applyFont="1" applyBorder="1" applyAlignment="1">
      <alignment wrapText="1"/>
    </xf>
    <xf numFmtId="164" fontId="9" fillId="0" borderId="22" xfId="0" applyNumberFormat="1" applyFont="1" applyBorder="1" applyAlignment="1">
      <alignment horizontal="center" wrapText="1"/>
    </xf>
    <xf numFmtId="164" fontId="9" fillId="0" borderId="23" xfId="0" applyNumberFormat="1" applyFont="1" applyBorder="1" applyAlignment="1">
      <alignment horizontal="center" wrapText="1"/>
    </xf>
    <xf numFmtId="0" fontId="9" fillId="0" borderId="24" xfId="0" applyFont="1" applyBorder="1" applyAlignment="1">
      <alignment horizontal="center" wrapText="1"/>
    </xf>
    <xf numFmtId="0" fontId="0" fillId="0" borderId="24" xfId="0" applyBorder="1"/>
    <xf numFmtId="0" fontId="0" fillId="0" borderId="25" xfId="0" applyBorder="1"/>
    <xf numFmtId="0" fontId="9" fillId="0" borderId="7" xfId="0" applyFont="1" applyBorder="1" applyAlignment="1">
      <alignment horizontal="left" wrapText="1" indent="2"/>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4" borderId="11" xfId="0" applyFont="1" applyFill="1" applyBorder="1" applyAlignment="1">
      <alignment horizontal="center" wrapText="1"/>
    </xf>
    <xf numFmtId="0" fontId="0" fillId="4" borderId="11" xfId="0" applyFill="1" applyBorder="1"/>
    <xf numFmtId="0" fontId="0" fillId="4" borderId="12" xfId="0" applyFill="1" applyBorder="1"/>
    <xf numFmtId="164" fontId="9" fillId="0" borderId="18" xfId="0" applyNumberFormat="1" applyFont="1" applyBorder="1" applyAlignment="1">
      <alignment horizontal="center" wrapText="1"/>
    </xf>
    <xf numFmtId="0" fontId="9" fillId="4" borderId="26" xfId="0" applyFont="1" applyFill="1" applyBorder="1" applyAlignment="1">
      <alignment horizontal="center" wrapText="1"/>
    </xf>
    <xf numFmtId="0" fontId="0" fillId="4" borderId="26" xfId="0" applyFill="1" applyBorder="1"/>
    <xf numFmtId="0" fontId="0" fillId="4" borderId="27" xfId="0" applyFill="1" applyBorder="1"/>
    <xf numFmtId="0" fontId="9" fillId="0" borderId="8" xfId="0" applyFont="1" applyBorder="1" applyAlignment="1">
      <alignment vertical="top" wrapText="1"/>
    </xf>
    <xf numFmtId="0" fontId="9" fillId="0" borderId="11" xfId="0" applyFont="1" applyBorder="1" applyAlignment="1">
      <alignment horizontal="center" wrapText="1"/>
    </xf>
    <xf numFmtId="0" fontId="9" fillId="0" borderId="14" xfId="0" applyFont="1" applyBorder="1" applyAlignment="1">
      <alignment vertical="top" wrapText="1"/>
    </xf>
    <xf numFmtId="0" fontId="9" fillId="2" borderId="14" xfId="0" applyFont="1" applyFill="1" applyBorder="1" applyAlignment="1">
      <alignment vertical="top" wrapText="1"/>
    </xf>
    <xf numFmtId="164" fontId="9" fillId="0" borderId="15" xfId="0" applyNumberFormat="1" applyFont="1" applyBorder="1" applyAlignment="1">
      <alignment horizontal="center" wrapText="1"/>
    </xf>
    <xf numFmtId="0" fontId="7" fillId="0" borderId="29" xfId="0" applyFont="1" applyBorder="1" applyAlignment="1">
      <alignment horizontal="center" wrapText="1"/>
    </xf>
    <xf numFmtId="0" fontId="7" fillId="5" borderId="2" xfId="0" applyFont="1" applyFill="1" applyBorder="1" applyAlignment="1">
      <alignment horizontal="center" wrapText="1"/>
    </xf>
    <xf numFmtId="0" fontId="0" fillId="5" borderId="2" xfId="0" applyFill="1" applyBorder="1"/>
    <xf numFmtId="0" fontId="0" fillId="0" borderId="28" xfId="0" applyFill="1" applyBorder="1"/>
    <xf numFmtId="0" fontId="2" fillId="2" borderId="0" xfId="0" applyFont="1" applyFill="1" applyProtection="1">
      <protection locked="0"/>
    </xf>
    <xf numFmtId="0" fontId="2" fillId="2" borderId="0" xfId="0" applyFont="1" applyFill="1"/>
    <xf numFmtId="0" fontId="6" fillId="2" borderId="0" xfId="0" applyFont="1" applyFill="1"/>
    <xf numFmtId="0" fontId="4" fillId="0" borderId="0" xfId="0" applyFont="1" applyFill="1" applyAlignment="1" applyProtection="1">
      <alignment horizontal="left"/>
      <protection locked="0"/>
    </xf>
    <xf numFmtId="0" fontId="2" fillId="0" borderId="0" xfId="0" applyFont="1" applyFill="1" applyProtection="1">
      <protection locked="0"/>
    </xf>
    <xf numFmtId="0" fontId="2" fillId="0" borderId="0" xfId="0" applyFont="1" applyFill="1"/>
    <xf numFmtId="0" fontId="6" fillId="0" borderId="0" xfId="0" applyFont="1" applyFill="1"/>
    <xf numFmtId="0" fontId="0" fillId="0" borderId="0" xfId="0" applyAlignment="1">
      <alignment horizontal="left" wrapText="1"/>
    </xf>
    <xf numFmtId="0" fontId="0" fillId="0" borderId="0" xfId="0" applyFill="1" applyAlignment="1">
      <alignment horizontal="right"/>
    </xf>
    <xf numFmtId="0" fontId="6" fillId="3" borderId="30" xfId="0" applyFont="1" applyFill="1" applyBorder="1"/>
    <xf numFmtId="0" fontId="0" fillId="3" borderId="31" xfId="0" applyFill="1" applyBorder="1"/>
    <xf numFmtId="0" fontId="0" fillId="3" borderId="32" xfId="0" applyFill="1" applyBorder="1"/>
    <xf numFmtId="0" fontId="6" fillId="0" borderId="31" xfId="0" applyFont="1" applyFill="1" applyBorder="1"/>
    <xf numFmtId="0" fontId="0" fillId="0" borderId="31" xfId="0" applyFill="1" applyBorder="1"/>
    <xf numFmtId="0" fontId="6" fillId="0" borderId="33" xfId="0" applyFont="1" applyFill="1" applyBorder="1" applyAlignment="1">
      <alignment horizontal="right"/>
    </xf>
    <xf numFmtId="0" fontId="0" fillId="2" borderId="1" xfId="0" applyFill="1" applyBorder="1"/>
    <xf numFmtId="0" fontId="6" fillId="4" borderId="1" xfId="0" applyFont="1" applyFill="1" applyBorder="1"/>
    <xf numFmtId="0" fontId="6" fillId="3" borderId="34" xfId="0" applyFont="1" applyFill="1" applyBorder="1"/>
    <xf numFmtId="0" fontId="0" fillId="3" borderId="15" xfId="0" applyFill="1" applyBorder="1"/>
    <xf numFmtId="0" fontId="0" fillId="3" borderId="35" xfId="0" applyFill="1" applyBorder="1"/>
    <xf numFmtId="0" fontId="0" fillId="0" borderId="19" xfId="0" applyFill="1" applyBorder="1"/>
    <xf numFmtId="0" fontId="6" fillId="0" borderId="36" xfId="0" applyFont="1" applyFill="1" applyBorder="1" applyAlignment="1">
      <alignment wrapText="1"/>
    </xf>
    <xf numFmtId="0" fontId="6" fillId="0" borderId="24" xfId="0" applyFont="1" applyFill="1" applyBorder="1" applyAlignment="1">
      <alignment wrapText="1"/>
    </xf>
    <xf numFmtId="0" fontId="6" fillId="0" borderId="37" xfId="0" applyFont="1" applyFill="1" applyBorder="1" applyAlignment="1">
      <alignment wrapText="1"/>
    </xf>
    <xf numFmtId="0" fontId="0" fillId="0" borderId="11" xfId="0" applyFill="1" applyBorder="1"/>
    <xf numFmtId="0" fontId="0" fillId="2" borderId="11" xfId="0" applyFill="1" applyBorder="1"/>
    <xf numFmtId="0" fontId="0" fillId="6" borderId="1" xfId="0" applyFill="1" applyBorder="1"/>
    <xf numFmtId="0" fontId="0" fillId="0" borderId="38" xfId="0" applyFill="1" applyBorder="1"/>
    <xf numFmtId="0" fontId="0" fillId="0" borderId="1" xfId="0" applyFill="1" applyBorder="1"/>
    <xf numFmtId="0" fontId="0" fillId="0" borderId="39" xfId="0" applyFill="1" applyBorder="1"/>
    <xf numFmtId="0" fontId="0" fillId="6" borderId="11" xfId="0" applyFill="1" applyBorder="1"/>
    <xf numFmtId="0" fontId="0" fillId="0" borderId="40" xfId="0" applyFill="1" applyBorder="1"/>
    <xf numFmtId="0" fontId="0" fillId="0" borderId="9" xfId="0" applyFill="1" applyBorder="1"/>
    <xf numFmtId="0" fontId="12" fillId="0" borderId="34" xfId="0" applyFont="1" applyBorder="1" applyAlignment="1">
      <alignment horizontal="right"/>
    </xf>
    <xf numFmtId="0" fontId="1" fillId="0" borderId="15" xfId="1" applyFont="1" applyBorder="1" applyAlignment="1">
      <alignment horizontal="left"/>
    </xf>
    <xf numFmtId="0" fontId="0" fillId="0" borderId="15" xfId="0" applyBorder="1" applyAlignment="1">
      <alignment horizontal="left"/>
    </xf>
    <xf numFmtId="0" fontId="0" fillId="0" borderId="35" xfId="0" applyBorder="1"/>
    <xf numFmtId="0" fontId="6" fillId="0" borderId="41" xfId="0" applyFont="1" applyFill="1" applyBorder="1" applyAlignment="1">
      <alignment wrapText="1"/>
    </xf>
    <xf numFmtId="0" fontId="0" fillId="0" borderId="42" xfId="0" applyFill="1" applyBorder="1" applyAlignment="1">
      <alignment wrapText="1"/>
    </xf>
    <xf numFmtId="0" fontId="0" fillId="0" borderId="43" xfId="0" applyFill="1" applyBorder="1" applyAlignment="1">
      <alignment wrapText="1"/>
    </xf>
    <xf numFmtId="0" fontId="0" fillId="0" borderId="10" xfId="0" applyBorder="1"/>
    <xf numFmtId="0" fontId="0" fillId="0" borderId="44" xfId="0" applyFill="1" applyBorder="1" applyAlignment="1">
      <alignment horizontal="right"/>
    </xf>
    <xf numFmtId="0" fontId="0" fillId="0" borderId="45" xfId="0" applyFill="1" applyBorder="1"/>
    <xf numFmtId="0" fontId="0" fillId="0" borderId="46" xfId="0" applyFill="1" applyBorder="1"/>
    <xf numFmtId="0" fontId="0" fillId="0" borderId="15" xfId="0" applyFill="1" applyBorder="1"/>
    <xf numFmtId="0" fontId="0" fillId="0" borderId="47" xfId="0" applyFill="1" applyBorder="1"/>
    <xf numFmtId="0" fontId="6" fillId="0" borderId="26" xfId="0" applyFont="1" applyFill="1" applyBorder="1" applyAlignment="1">
      <alignment wrapText="1"/>
    </xf>
    <xf numFmtId="0" fontId="1" fillId="0" borderId="23" xfId="1" applyFont="1" applyFill="1" applyBorder="1" applyAlignment="1"/>
    <xf numFmtId="0" fontId="0" fillId="0" borderId="23" xfId="0" applyFill="1" applyBorder="1"/>
    <xf numFmtId="0" fontId="0" fillId="0" borderId="48" xfId="0" applyFill="1" applyBorder="1"/>
    <xf numFmtId="0" fontId="6" fillId="7" borderId="41" xfId="0" applyFont="1" applyFill="1" applyBorder="1" applyAlignment="1">
      <alignment horizontal="right"/>
    </xf>
    <xf numFmtId="0" fontId="0" fillId="4" borderId="2" xfId="0" applyFill="1" applyBorder="1"/>
    <xf numFmtId="0" fontId="0" fillId="0" borderId="49" xfId="0" applyFill="1" applyBorder="1"/>
    <xf numFmtId="0" fontId="0" fillId="0" borderId="42" xfId="0" applyFill="1" applyBorder="1"/>
    <xf numFmtId="0" fontId="13" fillId="0" borderId="0" xfId="0" applyFont="1"/>
    <xf numFmtId="0" fontId="12" fillId="0" borderId="0" xfId="0" applyFont="1"/>
    <xf numFmtId="0" fontId="12" fillId="0" borderId="0" xfId="0" applyFont="1" applyFill="1"/>
    <xf numFmtId="0" fontId="14" fillId="0" borderId="0" xfId="0" applyFont="1"/>
    <xf numFmtId="0" fontId="12" fillId="0" borderId="0" xfId="0" applyFont="1" applyAlignment="1">
      <alignment horizontal="left"/>
    </xf>
    <xf numFmtId="0" fontId="0" fillId="0" borderId="0" xfId="0" applyAlignment="1">
      <alignment horizontal="left"/>
    </xf>
    <xf numFmtId="3" fontId="9" fillId="2" borderId="14" xfId="0" applyNumberFormat="1" applyFont="1" applyFill="1" applyBorder="1" applyAlignment="1">
      <alignment wrapText="1"/>
    </xf>
    <xf numFmtId="3" fontId="9" fillId="2" borderId="8" xfId="0" applyNumberFormat="1" applyFont="1" applyFill="1" applyBorder="1" applyAlignment="1">
      <alignment wrapText="1"/>
    </xf>
    <xf numFmtId="0" fontId="1" fillId="2" borderId="0" xfId="1" applyFill="1"/>
    <xf numFmtId="6" fontId="0" fillId="2" borderId="1" xfId="0" applyNumberFormat="1" applyFill="1" applyBorder="1"/>
    <xf numFmtId="3" fontId="0" fillId="2" borderId="11" xfId="0" applyNumberFormat="1" applyFill="1" applyBorder="1"/>
    <xf numFmtId="3" fontId="0" fillId="2" borderId="44" xfId="0" applyNumberFormat="1" applyFill="1" applyBorder="1"/>
    <xf numFmtId="0" fontId="0" fillId="0" borderId="0" xfId="0" applyAlignment="1">
      <alignment horizontal="left" vertical="top" wrapText="1"/>
    </xf>
    <xf numFmtId="0" fontId="2" fillId="2" borderId="0" xfId="0" applyFont="1" applyFill="1" applyAlignment="1" applyProtection="1">
      <alignment horizontal="left" vertical="top" wrapText="1"/>
      <protection locked="0"/>
    </xf>
    <xf numFmtId="0" fontId="9" fillId="0" borderId="0" xfId="0" applyFont="1" applyFill="1" applyAlignment="1">
      <alignment horizontal="left" wrapText="1"/>
    </xf>
    <xf numFmtId="0" fontId="2" fillId="2" borderId="0" xfId="0" applyFont="1" applyFill="1" applyAlignment="1" applyProtection="1">
      <alignment horizontal="center"/>
      <protection locked="0"/>
    </xf>
    <xf numFmtId="0" fontId="7" fillId="0" borderId="2" xfId="0" applyFont="1" applyFill="1" applyBorder="1" applyAlignment="1">
      <alignment horizontal="center" wrapText="1"/>
    </xf>
    <xf numFmtId="0" fontId="10" fillId="0" borderId="28" xfId="0" applyFont="1" applyFill="1" applyBorder="1" applyAlignment="1">
      <alignment horizontal="left" vertical="top" wrapText="1"/>
    </xf>
    <xf numFmtId="0" fontId="11" fillId="0" borderId="0" xfId="0" applyFont="1" applyFill="1" applyAlignment="1">
      <alignment horizontal="right" wrapText="1"/>
    </xf>
    <xf numFmtId="0" fontId="6" fillId="0" borderId="33" xfId="0" applyFont="1" applyFill="1" applyBorder="1" applyAlignment="1">
      <alignment horizontal="right"/>
    </xf>
    <xf numFmtId="0" fontId="12" fillId="0" borderId="0" xfId="0" applyFont="1" applyAlignment="1">
      <alignment horizontal="left" wrapText="1"/>
    </xf>
  </cellXfs>
  <cellStyles count="2">
    <cellStyle name="Hyperlink" xfId="1"/>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aveterriidaho@verizon.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abSelected="1" topLeftCell="A9" workbookViewId="0">
      <selection activeCell="A19" sqref="A19"/>
    </sheetView>
  </sheetViews>
  <sheetFormatPr defaultRowHeight="12.75" x14ac:dyDescent="0.2"/>
  <cols>
    <col min="1" max="1" width="22.140625" style="4" customWidth="1"/>
    <col min="2" max="2" width="13.7109375" style="1" customWidth="1"/>
    <col min="3" max="3" width="6" style="1" customWidth="1"/>
    <col min="4" max="4" width="11.7109375" style="1" customWidth="1"/>
    <col min="5" max="5" width="14.140625" style="1" customWidth="1"/>
    <col min="6" max="7" width="12.5703125" style="1" customWidth="1"/>
    <col min="8" max="8" width="11.42578125" style="1" customWidth="1"/>
    <col min="9" max="10" width="10.85546875" style="1" customWidth="1"/>
    <col min="11" max="11" width="12.5703125" style="1" customWidth="1"/>
    <col min="12" max="12" width="17.140625" style="1" customWidth="1"/>
    <col min="13" max="13" width="16.28515625" style="1" customWidth="1"/>
    <col min="14" max="14" width="12.42578125" style="1" customWidth="1"/>
    <col min="15" max="15" width="15.28515625" style="1" customWidth="1"/>
    <col min="16" max="16" width="14.7109375" style="1" customWidth="1"/>
    <col min="17" max="17" width="14.140625" style="1" customWidth="1"/>
    <col min="18" max="18" width="15.7109375" style="1" customWidth="1"/>
    <col min="19" max="19" width="19.5703125" style="1" customWidth="1"/>
    <col min="20" max="20" width="19" style="1" customWidth="1"/>
    <col min="21" max="21" width="25.42578125" style="1" customWidth="1"/>
    <col min="22" max="22" width="7" style="1" bestFit="1" customWidth="1"/>
    <col min="23" max="23" width="11.7109375" style="1" bestFit="1" customWidth="1"/>
    <col min="24" max="24" width="16" style="1" customWidth="1"/>
    <col min="25" max="25" width="11.85546875" style="1" bestFit="1" customWidth="1"/>
    <col min="26" max="26" width="13" style="1" customWidth="1"/>
    <col min="27" max="27" width="9.140625" style="1" customWidth="1"/>
    <col min="28" max="16384" width="9.140625" style="1"/>
  </cols>
  <sheetData>
    <row r="1" spans="1:21" ht="80.25" customHeight="1" x14ac:dyDescent="0.2">
      <c r="A1" s="141" t="s">
        <v>0</v>
      </c>
      <c r="B1" s="141"/>
      <c r="C1" s="141"/>
      <c r="D1" s="141"/>
      <c r="E1" s="142" t="s">
        <v>1</v>
      </c>
      <c r="F1" s="142"/>
      <c r="G1" s="142"/>
      <c r="H1" s="142"/>
      <c r="I1" s="142"/>
    </row>
    <row r="2" spans="1:21" s="4" customFormat="1" ht="10.5" customHeight="1" x14ac:dyDescent="0.2">
      <c r="A2" s="2"/>
      <c r="B2" s="2"/>
      <c r="C2" s="2"/>
      <c r="D2" s="2"/>
      <c r="E2" s="3"/>
      <c r="F2" s="3"/>
      <c r="G2" s="3"/>
      <c r="H2" s="3"/>
      <c r="I2" s="3"/>
    </row>
    <row r="3" spans="1:21" s="6" customFormat="1" ht="63.75" x14ac:dyDescent="0.2">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row>
    <row r="4" spans="1:21" ht="25.5" x14ac:dyDescent="0.2">
      <c r="A4" s="7" t="s">
        <v>23</v>
      </c>
      <c r="B4" s="7" t="s">
        <v>24</v>
      </c>
      <c r="C4" s="7">
        <v>2012</v>
      </c>
      <c r="D4" s="7" t="s">
        <v>25</v>
      </c>
      <c r="E4" s="7">
        <v>4300</v>
      </c>
      <c r="F4" s="7" t="s">
        <v>26</v>
      </c>
      <c r="G4" s="7">
        <v>5984</v>
      </c>
      <c r="H4" s="7">
        <v>5227</v>
      </c>
      <c r="I4" s="7">
        <v>1300</v>
      </c>
      <c r="J4" s="7" t="s">
        <v>27</v>
      </c>
      <c r="K4" s="7">
        <v>4537</v>
      </c>
      <c r="L4" s="8">
        <f t="shared" ref="L4:L10" si="0">IF(I4=0,"",H4/I4)</f>
        <v>4.0207692307692309</v>
      </c>
      <c r="M4" s="7" t="s">
        <v>28</v>
      </c>
      <c r="N4" s="7"/>
      <c r="O4" s="7">
        <v>2027</v>
      </c>
      <c r="P4" s="7" t="s">
        <v>29</v>
      </c>
      <c r="Q4" s="7" t="s">
        <v>30</v>
      </c>
      <c r="R4" s="7" t="s">
        <v>31</v>
      </c>
      <c r="S4" s="7" t="s">
        <v>32</v>
      </c>
      <c r="T4" s="7" t="s">
        <v>33</v>
      </c>
      <c r="U4" s="7" t="s">
        <v>34</v>
      </c>
    </row>
    <row r="5" spans="1:21" ht="25.5" x14ac:dyDescent="0.2">
      <c r="A5" s="7" t="s">
        <v>35</v>
      </c>
      <c r="B5" s="7" t="s">
        <v>24</v>
      </c>
      <c r="C5" s="7">
        <v>1989</v>
      </c>
      <c r="D5" s="7" t="s">
        <v>36</v>
      </c>
      <c r="E5" s="7" t="s">
        <v>37</v>
      </c>
      <c r="F5" s="7" t="s">
        <v>26</v>
      </c>
      <c r="G5" s="7">
        <v>160702</v>
      </c>
      <c r="H5" s="7">
        <v>4113</v>
      </c>
      <c r="I5" s="7">
        <v>302</v>
      </c>
      <c r="J5" s="7" t="s">
        <v>27</v>
      </c>
      <c r="K5" s="7">
        <v>1054</v>
      </c>
      <c r="L5" s="8">
        <f t="shared" si="0"/>
        <v>13.619205298013245</v>
      </c>
      <c r="M5" s="7" t="s">
        <v>28</v>
      </c>
      <c r="N5" s="7"/>
      <c r="O5" s="7">
        <v>2015</v>
      </c>
      <c r="P5" s="7" t="s">
        <v>29</v>
      </c>
      <c r="Q5" s="7" t="s">
        <v>38</v>
      </c>
      <c r="R5" s="7" t="s">
        <v>31</v>
      </c>
      <c r="S5" s="7" t="s">
        <v>32</v>
      </c>
      <c r="T5" s="7" t="s">
        <v>39</v>
      </c>
      <c r="U5" s="7" t="s">
        <v>40</v>
      </c>
    </row>
    <row r="6" spans="1:21" ht="25.5" x14ac:dyDescent="0.2">
      <c r="A6" s="7" t="s">
        <v>41</v>
      </c>
      <c r="B6" s="7" t="s">
        <v>42</v>
      </c>
      <c r="C6" s="7">
        <v>2001</v>
      </c>
      <c r="D6" s="7" t="s">
        <v>36</v>
      </c>
      <c r="E6" s="7" t="s">
        <v>43</v>
      </c>
      <c r="F6" s="7" t="s">
        <v>26</v>
      </c>
      <c r="G6" s="7">
        <v>122498</v>
      </c>
      <c r="H6" s="7">
        <v>9400</v>
      </c>
      <c r="I6" s="7">
        <v>662</v>
      </c>
      <c r="J6" s="7" t="s">
        <v>27</v>
      </c>
      <c r="K6" s="7">
        <v>2310</v>
      </c>
      <c r="L6" s="8">
        <f t="shared" si="0"/>
        <v>14.19939577039275</v>
      </c>
      <c r="M6" s="7" t="s">
        <v>44</v>
      </c>
      <c r="N6" s="7"/>
      <c r="O6" s="7">
        <v>2018</v>
      </c>
      <c r="P6" s="7" t="s">
        <v>29</v>
      </c>
      <c r="Q6" s="7" t="s">
        <v>45</v>
      </c>
      <c r="R6" s="7" t="s">
        <v>46</v>
      </c>
      <c r="S6" s="7" t="s">
        <v>32</v>
      </c>
      <c r="T6" s="7" t="s">
        <v>33</v>
      </c>
      <c r="U6" s="7" t="s">
        <v>47</v>
      </c>
    </row>
    <row r="7" spans="1:21" ht="25.5" x14ac:dyDescent="0.2">
      <c r="A7" s="7" t="s">
        <v>48</v>
      </c>
      <c r="B7" s="7" t="s">
        <v>42</v>
      </c>
      <c r="C7" s="7">
        <v>2001</v>
      </c>
      <c r="D7" s="7" t="s">
        <v>36</v>
      </c>
      <c r="E7" s="7" t="s">
        <v>43</v>
      </c>
      <c r="F7" s="7" t="s">
        <v>26</v>
      </c>
      <c r="G7" s="7">
        <v>176363</v>
      </c>
      <c r="H7" s="7">
        <v>4800</v>
      </c>
      <c r="I7" s="7">
        <v>556</v>
      </c>
      <c r="J7" s="7" t="s">
        <v>49</v>
      </c>
      <c r="K7" s="7">
        <v>1940</v>
      </c>
      <c r="L7" s="8">
        <f t="shared" si="0"/>
        <v>8.6330935251798557</v>
      </c>
      <c r="M7" s="7" t="s">
        <v>28</v>
      </c>
      <c r="N7" s="7"/>
      <c r="O7" s="7">
        <v>2018</v>
      </c>
      <c r="P7" s="7" t="s">
        <v>50</v>
      </c>
      <c r="Q7" s="7" t="s">
        <v>45</v>
      </c>
      <c r="R7" s="7" t="s">
        <v>46</v>
      </c>
      <c r="S7" s="7" t="s">
        <v>32</v>
      </c>
      <c r="T7" s="7" t="s">
        <v>33</v>
      </c>
      <c r="U7" s="7" t="s">
        <v>51</v>
      </c>
    </row>
    <row r="8" spans="1:21" ht="25.5" x14ac:dyDescent="0.2">
      <c r="A8" s="7" t="s">
        <v>52</v>
      </c>
      <c r="B8" s="7" t="s">
        <v>53</v>
      </c>
      <c r="C8" s="7">
        <v>2000</v>
      </c>
      <c r="D8" s="7" t="s">
        <v>36</v>
      </c>
      <c r="E8" s="7" t="s">
        <v>54</v>
      </c>
      <c r="F8" s="7" t="s">
        <v>26</v>
      </c>
      <c r="G8" s="7">
        <v>99858</v>
      </c>
      <c r="H8" s="7">
        <v>7132</v>
      </c>
      <c r="I8" s="7">
        <v>357</v>
      </c>
      <c r="J8" s="7" t="s">
        <v>27</v>
      </c>
      <c r="K8" s="7">
        <v>1246</v>
      </c>
      <c r="L8" s="8">
        <f t="shared" si="0"/>
        <v>19.977591036414566</v>
      </c>
      <c r="M8" s="7" t="s">
        <v>28</v>
      </c>
      <c r="N8" s="7"/>
      <c r="O8" s="7">
        <v>2017</v>
      </c>
      <c r="P8" s="7" t="s">
        <v>29</v>
      </c>
      <c r="Q8" s="7" t="s">
        <v>55</v>
      </c>
      <c r="R8" s="7" t="s">
        <v>46</v>
      </c>
      <c r="S8" s="7" t="s">
        <v>32</v>
      </c>
      <c r="T8" s="7" t="s">
        <v>39</v>
      </c>
      <c r="U8" s="7" t="s">
        <v>56</v>
      </c>
    </row>
    <row r="9" spans="1:21" ht="25.5" x14ac:dyDescent="0.2">
      <c r="A9" s="7" t="s">
        <v>57</v>
      </c>
      <c r="B9" s="7" t="s">
        <v>53</v>
      </c>
      <c r="C9" s="7">
        <v>2000</v>
      </c>
      <c r="D9" s="7" t="s">
        <v>36</v>
      </c>
      <c r="E9" s="7" t="s">
        <v>58</v>
      </c>
      <c r="F9" s="7" t="s">
        <v>26</v>
      </c>
      <c r="G9" s="7">
        <v>67236</v>
      </c>
      <c r="H9" s="7">
        <v>4802</v>
      </c>
      <c r="I9" s="7">
        <v>617</v>
      </c>
      <c r="J9" s="7" t="s">
        <v>27</v>
      </c>
      <c r="K9" s="7">
        <v>2153</v>
      </c>
      <c r="L9" s="8">
        <f t="shared" si="0"/>
        <v>7.7828200972447323</v>
      </c>
      <c r="M9" s="7" t="s">
        <v>28</v>
      </c>
      <c r="N9" s="7"/>
      <c r="O9" s="7">
        <v>2018</v>
      </c>
      <c r="P9" s="7" t="s">
        <v>29</v>
      </c>
      <c r="Q9" s="7" t="s">
        <v>55</v>
      </c>
      <c r="R9" s="7" t="s">
        <v>31</v>
      </c>
      <c r="S9" s="7" t="s">
        <v>32</v>
      </c>
      <c r="T9" s="7" t="s">
        <v>33</v>
      </c>
      <c r="U9" s="7" t="s">
        <v>59</v>
      </c>
    </row>
    <row r="10" spans="1:21" ht="25.5" x14ac:dyDescent="0.2">
      <c r="A10" s="7" t="s">
        <v>60</v>
      </c>
      <c r="B10" s="7" t="s">
        <v>53</v>
      </c>
      <c r="C10" s="7">
        <v>2007</v>
      </c>
      <c r="D10" s="7" t="s">
        <v>36</v>
      </c>
      <c r="E10" s="7" t="s">
        <v>61</v>
      </c>
      <c r="F10" s="7" t="s">
        <v>26</v>
      </c>
      <c r="G10" s="7">
        <v>40925</v>
      </c>
      <c r="H10" s="7">
        <v>3000</v>
      </c>
      <c r="I10" s="7">
        <v>682</v>
      </c>
      <c r="J10" s="7" t="s">
        <v>27</v>
      </c>
      <c r="K10" s="7">
        <v>2380</v>
      </c>
      <c r="L10" s="8">
        <f t="shared" si="0"/>
        <v>4.3988269794721404</v>
      </c>
      <c r="M10" s="7" t="s">
        <v>28</v>
      </c>
      <c r="N10" s="7"/>
      <c r="O10" s="7">
        <v>2022</v>
      </c>
      <c r="P10" s="7" t="s">
        <v>29</v>
      </c>
      <c r="Q10" s="7" t="s">
        <v>62</v>
      </c>
      <c r="R10" s="7" t="s">
        <v>31</v>
      </c>
      <c r="S10" s="7" t="s">
        <v>32</v>
      </c>
      <c r="T10" s="7" t="s">
        <v>39</v>
      </c>
      <c r="U10" s="7" t="s">
        <v>63</v>
      </c>
    </row>
    <row r="11" spans="1:21" ht="25.5" x14ac:dyDescent="0.2">
      <c r="A11" s="7" t="s">
        <v>64</v>
      </c>
      <c r="B11" s="7" t="s">
        <v>53</v>
      </c>
      <c r="C11" s="7">
        <v>2007</v>
      </c>
      <c r="D11" s="7" t="s">
        <v>36</v>
      </c>
      <c r="E11" s="7" t="s">
        <v>65</v>
      </c>
      <c r="F11" s="7" t="s">
        <v>26</v>
      </c>
      <c r="G11" s="7">
        <v>42500</v>
      </c>
      <c r="H11" s="7">
        <v>3129</v>
      </c>
      <c r="I11" s="7">
        <v>402</v>
      </c>
      <c r="J11" s="7" t="s">
        <v>27</v>
      </c>
      <c r="K11" s="7">
        <v>1403</v>
      </c>
      <c r="L11" s="8">
        <v>7.783582</v>
      </c>
      <c r="M11" s="7" t="s">
        <v>28</v>
      </c>
      <c r="N11" s="7"/>
      <c r="O11" s="7">
        <v>2022</v>
      </c>
      <c r="P11" s="7" t="s">
        <v>29</v>
      </c>
      <c r="Q11" s="7" t="s">
        <v>45</v>
      </c>
      <c r="R11" s="7" t="s">
        <v>31</v>
      </c>
      <c r="S11" s="7" t="s">
        <v>32</v>
      </c>
      <c r="T11" s="7" t="s">
        <v>39</v>
      </c>
      <c r="U11" s="7" t="s">
        <v>66</v>
      </c>
    </row>
    <row r="12" spans="1:21" ht="25.5" x14ac:dyDescent="0.2">
      <c r="A12" s="7" t="s">
        <v>67</v>
      </c>
      <c r="B12" s="7" t="s">
        <v>79</v>
      </c>
      <c r="C12" s="7">
        <v>2000</v>
      </c>
      <c r="D12" s="7" t="s">
        <v>36</v>
      </c>
      <c r="E12" s="7" t="s">
        <v>69</v>
      </c>
      <c r="F12" s="7" t="s">
        <v>70</v>
      </c>
      <c r="G12" s="7">
        <v>133486</v>
      </c>
      <c r="H12" s="7">
        <v>4595</v>
      </c>
      <c r="I12" s="7">
        <v>534</v>
      </c>
      <c r="J12" s="7" t="s">
        <v>27</v>
      </c>
      <c r="K12" s="7">
        <v>1949</v>
      </c>
      <c r="L12" s="8">
        <f>IF(I12=0,"",H12/I12)</f>
        <v>8.6048689138576773</v>
      </c>
      <c r="M12" s="7" t="s">
        <v>28</v>
      </c>
      <c r="N12" s="7"/>
      <c r="O12" s="7">
        <v>2015</v>
      </c>
      <c r="P12" s="7" t="s">
        <v>29</v>
      </c>
      <c r="Q12" s="7" t="s">
        <v>71</v>
      </c>
      <c r="R12" s="7" t="s">
        <v>46</v>
      </c>
      <c r="S12" s="7" t="s">
        <v>32</v>
      </c>
      <c r="T12" s="7" t="s">
        <v>39</v>
      </c>
      <c r="U12" s="7" t="s">
        <v>72</v>
      </c>
    </row>
    <row r="13" spans="1:21" x14ac:dyDescent="0.2">
      <c r="A13" s="7" t="s">
        <v>73</v>
      </c>
      <c r="B13" s="7" t="s">
        <v>68</v>
      </c>
      <c r="C13" s="7">
        <v>2001</v>
      </c>
      <c r="D13" s="7" t="s">
        <v>36</v>
      </c>
      <c r="E13" s="7" t="s">
        <v>74</v>
      </c>
      <c r="F13" s="7" t="s">
        <v>70</v>
      </c>
      <c r="G13" s="7">
        <v>89028</v>
      </c>
      <c r="H13" s="7">
        <v>1278</v>
      </c>
      <c r="I13" s="7">
        <v>114</v>
      </c>
      <c r="J13" s="7" t="s">
        <v>27</v>
      </c>
      <c r="K13" s="7">
        <v>416</v>
      </c>
      <c r="L13" s="8">
        <v>11.210526</v>
      </c>
      <c r="M13" s="7" t="s">
        <v>28</v>
      </c>
      <c r="N13" s="7"/>
      <c r="O13" s="7">
        <v>2014</v>
      </c>
      <c r="P13" s="7" t="s">
        <v>29</v>
      </c>
      <c r="Q13" s="7" t="s">
        <v>75</v>
      </c>
      <c r="R13" s="7" t="s">
        <v>76</v>
      </c>
      <c r="S13" s="7" t="s">
        <v>32</v>
      </c>
      <c r="T13" s="7" t="s">
        <v>33</v>
      </c>
      <c r="U13" s="7" t="s">
        <v>77</v>
      </c>
    </row>
    <row r="14" spans="1:21" ht="25.5" x14ac:dyDescent="0.2">
      <c r="A14" s="7" t="s">
        <v>78</v>
      </c>
      <c r="B14" s="7" t="s">
        <v>79</v>
      </c>
      <c r="C14" s="7">
        <v>2006</v>
      </c>
      <c r="D14" s="7" t="s">
        <v>80</v>
      </c>
      <c r="E14" s="7" t="s">
        <v>81</v>
      </c>
      <c r="F14" s="7" t="s">
        <v>70</v>
      </c>
      <c r="G14" s="7">
        <v>124100</v>
      </c>
      <c r="H14" s="7">
        <v>18717</v>
      </c>
      <c r="I14" s="7">
        <v>1235</v>
      </c>
      <c r="J14" s="7" t="s">
        <v>27</v>
      </c>
      <c r="K14" s="7">
        <v>4508</v>
      </c>
      <c r="L14" s="8">
        <f t="shared" ref="L14:L36" si="1">IF(I14=0,"",H14/I14)</f>
        <v>15.155465587044535</v>
      </c>
      <c r="M14" s="7" t="s">
        <v>28</v>
      </c>
      <c r="N14" s="7"/>
      <c r="O14" s="7">
        <v>2021</v>
      </c>
      <c r="P14" s="7" t="s">
        <v>29</v>
      </c>
      <c r="Q14" s="7" t="s">
        <v>71</v>
      </c>
      <c r="R14" s="7" t="s">
        <v>46</v>
      </c>
      <c r="S14" s="7" t="s">
        <v>32</v>
      </c>
      <c r="T14" s="7" t="s">
        <v>33</v>
      </c>
      <c r="U14" s="7" t="s">
        <v>82</v>
      </c>
    </row>
    <row r="15" spans="1:21" ht="51" x14ac:dyDescent="0.2">
      <c r="A15" s="7" t="s">
        <v>83</v>
      </c>
      <c r="B15" s="7" t="s">
        <v>79</v>
      </c>
      <c r="C15" s="7">
        <v>2006</v>
      </c>
      <c r="D15" s="7" t="s">
        <v>80</v>
      </c>
      <c r="E15" s="7" t="s">
        <v>81</v>
      </c>
      <c r="F15" s="7" t="s">
        <v>70</v>
      </c>
      <c r="G15" s="7">
        <v>114398</v>
      </c>
      <c r="H15" s="7">
        <v>13055</v>
      </c>
      <c r="I15" s="7">
        <v>537</v>
      </c>
      <c r="J15" s="7" t="s">
        <v>27</v>
      </c>
      <c r="K15" s="7">
        <v>1960</v>
      </c>
      <c r="L15" s="8">
        <f t="shared" si="1"/>
        <v>24.310986964618248</v>
      </c>
      <c r="M15" s="7" t="s">
        <v>28</v>
      </c>
      <c r="N15" s="7"/>
      <c r="O15" s="7">
        <v>2021</v>
      </c>
      <c r="P15" s="7" t="s">
        <v>29</v>
      </c>
      <c r="Q15" s="7" t="s">
        <v>84</v>
      </c>
      <c r="R15" s="7" t="s">
        <v>46</v>
      </c>
      <c r="S15" s="7" t="s">
        <v>32</v>
      </c>
      <c r="T15" s="7" t="s">
        <v>33</v>
      </c>
      <c r="U15" s="7" t="s">
        <v>82</v>
      </c>
    </row>
    <row r="16" spans="1:21" ht="25.5" x14ac:dyDescent="0.2">
      <c r="A16" s="7" t="s">
        <v>85</v>
      </c>
      <c r="B16" s="7" t="s">
        <v>42</v>
      </c>
      <c r="C16" s="7">
        <v>1997</v>
      </c>
      <c r="D16" s="7" t="s">
        <v>86</v>
      </c>
      <c r="E16" s="7" t="s">
        <v>87</v>
      </c>
      <c r="F16" s="7" t="s">
        <v>70</v>
      </c>
      <c r="G16" s="7">
        <v>149687</v>
      </c>
      <c r="H16" s="7">
        <v>3053</v>
      </c>
      <c r="I16" s="7">
        <v>444</v>
      </c>
      <c r="J16" s="7" t="s">
        <v>27</v>
      </c>
      <c r="K16" s="7">
        <v>1621</v>
      </c>
      <c r="L16" s="8">
        <f t="shared" si="1"/>
        <v>6.8761261261261257</v>
      </c>
      <c r="M16" s="7" t="s">
        <v>28</v>
      </c>
      <c r="N16" s="7"/>
      <c r="O16" s="7">
        <v>2014</v>
      </c>
      <c r="P16" s="7" t="s">
        <v>29</v>
      </c>
      <c r="Q16" s="7" t="s">
        <v>88</v>
      </c>
      <c r="R16" s="7" t="s">
        <v>46</v>
      </c>
      <c r="S16" s="7" t="s">
        <v>32</v>
      </c>
      <c r="T16" s="7" t="s">
        <v>39</v>
      </c>
      <c r="U16" s="7" t="s">
        <v>89</v>
      </c>
    </row>
    <row r="17" spans="1:21" ht="25.5" x14ac:dyDescent="0.2">
      <c r="A17" s="7" t="s">
        <v>90</v>
      </c>
      <c r="B17" s="7" t="s">
        <v>42</v>
      </c>
      <c r="C17" s="7">
        <v>1998</v>
      </c>
      <c r="D17" s="7" t="s">
        <v>80</v>
      </c>
      <c r="E17" s="7" t="s">
        <v>91</v>
      </c>
      <c r="F17" s="7" t="s">
        <v>70</v>
      </c>
      <c r="G17" s="7">
        <v>115181</v>
      </c>
      <c r="H17" s="7">
        <v>7200</v>
      </c>
      <c r="I17" s="7">
        <v>1164</v>
      </c>
      <c r="J17" s="7" t="s">
        <v>27</v>
      </c>
      <c r="K17" s="7">
        <v>4249</v>
      </c>
      <c r="L17" s="8">
        <f t="shared" si="1"/>
        <v>6.1855670103092786</v>
      </c>
      <c r="M17" s="7" t="s">
        <v>28</v>
      </c>
      <c r="N17" s="7"/>
      <c r="O17" s="7">
        <v>2014</v>
      </c>
      <c r="P17" s="7" t="s">
        <v>29</v>
      </c>
      <c r="Q17" s="7" t="s">
        <v>92</v>
      </c>
      <c r="R17" s="7" t="s">
        <v>46</v>
      </c>
      <c r="S17" s="7" t="s">
        <v>32</v>
      </c>
      <c r="T17" s="7" t="s">
        <v>39</v>
      </c>
      <c r="U17" s="7" t="s">
        <v>93</v>
      </c>
    </row>
    <row r="18" spans="1:21" ht="25.5" x14ac:dyDescent="0.2">
      <c r="A18" s="7" t="s">
        <v>94</v>
      </c>
      <c r="B18" s="7" t="s">
        <v>95</v>
      </c>
      <c r="C18" s="7">
        <v>1997</v>
      </c>
      <c r="D18" s="7" t="s">
        <v>86</v>
      </c>
      <c r="E18" s="7" t="s">
        <v>87</v>
      </c>
      <c r="F18" s="7" t="s">
        <v>70</v>
      </c>
      <c r="G18" s="7">
        <v>227716</v>
      </c>
      <c r="H18" s="7">
        <v>13395</v>
      </c>
      <c r="I18" s="7">
        <v>1261</v>
      </c>
      <c r="J18" s="7" t="s">
        <v>27</v>
      </c>
      <c r="K18" s="7">
        <v>4603</v>
      </c>
      <c r="L18" s="8">
        <f t="shared" si="1"/>
        <v>10.622521808088818</v>
      </c>
      <c r="M18" s="7" t="s">
        <v>28</v>
      </c>
      <c r="N18" s="7"/>
      <c r="O18" s="7">
        <v>2014</v>
      </c>
      <c r="P18" s="7" t="s">
        <v>29</v>
      </c>
      <c r="Q18" s="7" t="s">
        <v>96</v>
      </c>
      <c r="R18" s="7" t="s">
        <v>46</v>
      </c>
      <c r="S18" s="7" t="s">
        <v>32</v>
      </c>
      <c r="T18" s="7" t="s">
        <v>39</v>
      </c>
      <c r="U18" s="7" t="s">
        <v>97</v>
      </c>
    </row>
    <row r="19" spans="1:21" ht="25.5" x14ac:dyDescent="0.2">
      <c r="A19" s="7" t="s">
        <v>98</v>
      </c>
      <c r="B19" s="7" t="s">
        <v>79</v>
      </c>
      <c r="C19" s="7">
        <v>2008</v>
      </c>
      <c r="D19" s="7" t="s">
        <v>80</v>
      </c>
      <c r="E19" s="7" t="s">
        <v>81</v>
      </c>
      <c r="F19" s="7" t="s">
        <v>70</v>
      </c>
      <c r="G19" s="7">
        <v>61398</v>
      </c>
      <c r="H19" s="7">
        <v>9779</v>
      </c>
      <c r="I19" s="7">
        <v>940</v>
      </c>
      <c r="J19" s="7" t="s">
        <v>27</v>
      </c>
      <c r="K19" s="7">
        <v>3431</v>
      </c>
      <c r="L19" s="8">
        <f t="shared" si="1"/>
        <v>10.403191489361703</v>
      </c>
      <c r="M19" s="7" t="s">
        <v>28</v>
      </c>
      <c r="N19" s="7"/>
      <c r="O19" s="7">
        <v>2015</v>
      </c>
      <c r="P19" s="7" t="s">
        <v>99</v>
      </c>
      <c r="Q19" s="7" t="s">
        <v>100</v>
      </c>
      <c r="R19" s="7" t="s">
        <v>31</v>
      </c>
      <c r="S19" s="7" t="s">
        <v>32</v>
      </c>
      <c r="T19" s="7" t="s">
        <v>39</v>
      </c>
      <c r="U19" s="7" t="s">
        <v>101</v>
      </c>
    </row>
    <row r="20" spans="1:21" x14ac:dyDescent="0.2">
      <c r="A20" s="7" t="s">
        <v>102</v>
      </c>
      <c r="B20" s="7" t="s">
        <v>68</v>
      </c>
      <c r="C20" s="7">
        <v>2014</v>
      </c>
      <c r="D20" s="7" t="s">
        <v>80</v>
      </c>
      <c r="E20" s="7" t="s">
        <v>103</v>
      </c>
      <c r="F20" s="7" t="s">
        <v>70</v>
      </c>
      <c r="G20" s="7">
        <v>4230</v>
      </c>
      <c r="H20" s="7">
        <v>2335</v>
      </c>
      <c r="I20" s="7">
        <v>84</v>
      </c>
      <c r="J20" s="7" t="s">
        <v>27</v>
      </c>
      <c r="K20" s="7">
        <v>307</v>
      </c>
      <c r="L20" s="8">
        <f t="shared" si="1"/>
        <v>27.797619047619047</v>
      </c>
      <c r="M20" s="7" t="s">
        <v>104</v>
      </c>
      <c r="N20" s="7">
        <v>2017</v>
      </c>
      <c r="O20" s="7">
        <v>2021</v>
      </c>
      <c r="P20" s="7" t="s">
        <v>99</v>
      </c>
      <c r="Q20" s="7" t="s">
        <v>100</v>
      </c>
      <c r="R20" s="7" t="s">
        <v>46</v>
      </c>
      <c r="S20" s="7" t="s">
        <v>32</v>
      </c>
      <c r="T20" s="7" t="s">
        <v>33</v>
      </c>
      <c r="U20" s="7" t="s">
        <v>105</v>
      </c>
    </row>
    <row r="21" spans="1:21" x14ac:dyDescent="0.2">
      <c r="A21" s="7" t="s">
        <v>106</v>
      </c>
      <c r="B21" s="7" t="s">
        <v>79</v>
      </c>
      <c r="C21" s="7">
        <v>2012</v>
      </c>
      <c r="D21" s="7" t="s">
        <v>86</v>
      </c>
      <c r="E21" s="7" t="s">
        <v>107</v>
      </c>
      <c r="F21" s="7" t="s">
        <v>70</v>
      </c>
      <c r="G21" s="9">
        <v>26950</v>
      </c>
      <c r="H21" s="7">
        <v>15850</v>
      </c>
      <c r="I21" s="7">
        <v>1102</v>
      </c>
      <c r="J21" s="7" t="s">
        <v>27</v>
      </c>
      <c r="K21" s="7">
        <v>4022</v>
      </c>
      <c r="L21" s="8">
        <f t="shared" si="1"/>
        <v>14.382940108892923</v>
      </c>
      <c r="M21" s="7" t="s">
        <v>28</v>
      </c>
      <c r="N21" s="7"/>
      <c r="O21" s="7">
        <v>2019</v>
      </c>
      <c r="P21" s="7" t="s">
        <v>99</v>
      </c>
      <c r="Q21" s="7" t="s">
        <v>100</v>
      </c>
      <c r="R21" s="7" t="s">
        <v>46</v>
      </c>
      <c r="S21" s="7" t="s">
        <v>32</v>
      </c>
      <c r="T21" s="7" t="s">
        <v>39</v>
      </c>
      <c r="U21" s="7" t="s">
        <v>108</v>
      </c>
    </row>
    <row r="22" spans="1:21" x14ac:dyDescent="0.2">
      <c r="A22" s="7" t="s">
        <v>109</v>
      </c>
      <c r="B22" s="7" t="s">
        <v>68</v>
      </c>
      <c r="C22" s="7">
        <v>2011</v>
      </c>
      <c r="D22" s="7" t="s">
        <v>36</v>
      </c>
      <c r="E22" s="7" t="s">
        <v>74</v>
      </c>
      <c r="F22" s="7" t="s">
        <v>70</v>
      </c>
      <c r="G22" s="7">
        <v>22091</v>
      </c>
      <c r="H22" s="7">
        <v>8343</v>
      </c>
      <c r="I22" s="7">
        <v>885</v>
      </c>
      <c r="J22" s="7" t="s">
        <v>27</v>
      </c>
      <c r="K22" s="7">
        <v>3230</v>
      </c>
      <c r="L22" s="8">
        <f t="shared" si="1"/>
        <v>9.4271186440677965</v>
      </c>
      <c r="M22" s="7" t="s">
        <v>28</v>
      </c>
      <c r="N22" s="7"/>
      <c r="O22" s="7">
        <v>2018</v>
      </c>
      <c r="P22" s="7" t="s">
        <v>99</v>
      </c>
      <c r="Q22" s="7" t="s">
        <v>100</v>
      </c>
      <c r="R22" s="7" t="s">
        <v>31</v>
      </c>
      <c r="S22" s="7" t="s">
        <v>32</v>
      </c>
      <c r="T22" s="7" t="s">
        <v>39</v>
      </c>
      <c r="U22" s="7" t="s">
        <v>108</v>
      </c>
    </row>
    <row r="23" spans="1:21" x14ac:dyDescent="0.2">
      <c r="A23" s="7" t="s">
        <v>110</v>
      </c>
      <c r="B23" s="7" t="s">
        <v>79</v>
      </c>
      <c r="C23" s="7">
        <v>2008</v>
      </c>
      <c r="D23" s="7" t="s">
        <v>80</v>
      </c>
      <c r="E23" s="7" t="s">
        <v>81</v>
      </c>
      <c r="F23" s="7" t="s">
        <v>70</v>
      </c>
      <c r="G23" s="7">
        <v>68005</v>
      </c>
      <c r="H23" s="7">
        <v>15429</v>
      </c>
      <c r="I23" s="7">
        <v>1427</v>
      </c>
      <c r="J23" s="7" t="s">
        <v>27</v>
      </c>
      <c r="K23" s="7">
        <v>5209</v>
      </c>
      <c r="L23" s="8">
        <f t="shared" si="1"/>
        <v>10.812193412754029</v>
      </c>
      <c r="M23" s="7" t="s">
        <v>28</v>
      </c>
      <c r="N23" s="7"/>
      <c r="O23" s="7">
        <v>2015</v>
      </c>
      <c r="P23" s="7" t="s">
        <v>99</v>
      </c>
      <c r="Q23" s="7" t="s">
        <v>100</v>
      </c>
      <c r="R23" s="7" t="s">
        <v>46</v>
      </c>
      <c r="S23" s="7" t="s">
        <v>32</v>
      </c>
      <c r="T23" s="7" t="s">
        <v>39</v>
      </c>
      <c r="U23" s="7" t="s">
        <v>111</v>
      </c>
    </row>
    <row r="24" spans="1:21" x14ac:dyDescent="0.2">
      <c r="A24" s="7" t="s">
        <v>112</v>
      </c>
      <c r="B24" s="7" t="s">
        <v>79</v>
      </c>
      <c r="C24" s="7">
        <v>2012</v>
      </c>
      <c r="D24" s="7" t="s">
        <v>86</v>
      </c>
      <c r="E24" s="7" t="s">
        <v>107</v>
      </c>
      <c r="F24" s="7" t="s">
        <v>70</v>
      </c>
      <c r="G24" s="7">
        <v>56197</v>
      </c>
      <c r="H24" s="7">
        <v>15872</v>
      </c>
      <c r="I24" s="7">
        <v>1123</v>
      </c>
      <c r="J24" s="7" t="s">
        <v>27</v>
      </c>
      <c r="K24" s="7">
        <v>4099</v>
      </c>
      <c r="L24" s="8">
        <f t="shared" si="1"/>
        <v>14.133570792520036</v>
      </c>
      <c r="M24" s="7" t="s">
        <v>28</v>
      </c>
      <c r="N24" s="7"/>
      <c r="O24" s="7">
        <v>2019</v>
      </c>
      <c r="P24" s="7" t="s">
        <v>99</v>
      </c>
      <c r="Q24" s="7" t="s">
        <v>100</v>
      </c>
      <c r="R24" s="7" t="s">
        <v>46</v>
      </c>
      <c r="S24" s="7" t="s">
        <v>32</v>
      </c>
      <c r="T24" s="7" t="s">
        <v>39</v>
      </c>
      <c r="U24" s="7" t="s">
        <v>113</v>
      </c>
    </row>
    <row r="25" spans="1:21" x14ac:dyDescent="0.2">
      <c r="A25" s="7" t="s">
        <v>114</v>
      </c>
      <c r="B25" s="7" t="s">
        <v>79</v>
      </c>
      <c r="C25" s="7">
        <v>2011</v>
      </c>
      <c r="D25" s="7" t="s">
        <v>86</v>
      </c>
      <c r="E25" s="7" t="s">
        <v>107</v>
      </c>
      <c r="F25" s="7" t="s">
        <v>70</v>
      </c>
      <c r="G25" s="7">
        <v>17575</v>
      </c>
      <c r="H25" s="7">
        <v>8360</v>
      </c>
      <c r="I25" s="7">
        <v>1116</v>
      </c>
      <c r="J25" s="7" t="s">
        <v>27</v>
      </c>
      <c r="K25" s="7">
        <v>4073</v>
      </c>
      <c r="L25" s="8">
        <f t="shared" si="1"/>
        <v>7.4910394265232974</v>
      </c>
      <c r="M25" s="7" t="s">
        <v>28</v>
      </c>
      <c r="N25" s="7"/>
      <c r="O25" s="7">
        <v>2018</v>
      </c>
      <c r="P25" s="7" t="s">
        <v>99</v>
      </c>
      <c r="Q25" s="7" t="s">
        <v>100</v>
      </c>
      <c r="R25" s="7" t="s">
        <v>31</v>
      </c>
      <c r="S25" s="7" t="s">
        <v>32</v>
      </c>
      <c r="T25" s="7" t="s">
        <v>39</v>
      </c>
      <c r="U25" s="7" t="s">
        <v>113</v>
      </c>
    </row>
    <row r="26" spans="1:21" x14ac:dyDescent="0.2">
      <c r="A26" s="7" t="s">
        <v>115</v>
      </c>
      <c r="B26" s="7" t="s">
        <v>68</v>
      </c>
      <c r="C26" s="7">
        <v>2006</v>
      </c>
      <c r="D26" s="7" t="s">
        <v>36</v>
      </c>
      <c r="E26" s="7" t="s">
        <v>74</v>
      </c>
      <c r="F26" s="7" t="s">
        <v>70</v>
      </c>
      <c r="G26" s="7">
        <v>79777</v>
      </c>
      <c r="H26" s="7">
        <v>12728</v>
      </c>
      <c r="I26" s="7">
        <v>555</v>
      </c>
      <c r="J26" s="7" t="s">
        <v>27</v>
      </c>
      <c r="K26" s="7">
        <v>2026</v>
      </c>
      <c r="L26" s="8">
        <f t="shared" si="1"/>
        <v>22.933333333333334</v>
      </c>
      <c r="M26" s="7" t="s">
        <v>28</v>
      </c>
      <c r="N26" s="7"/>
      <c r="O26" s="7">
        <v>2014</v>
      </c>
      <c r="P26" s="7" t="s">
        <v>99</v>
      </c>
      <c r="Q26" s="7" t="s">
        <v>100</v>
      </c>
      <c r="R26" s="7" t="s">
        <v>46</v>
      </c>
      <c r="S26" s="7" t="s">
        <v>32</v>
      </c>
      <c r="T26" s="7" t="s">
        <v>39</v>
      </c>
      <c r="U26" s="7" t="s">
        <v>116</v>
      </c>
    </row>
    <row r="27" spans="1:21" x14ac:dyDescent="0.2">
      <c r="A27" s="7" t="s">
        <v>117</v>
      </c>
      <c r="B27" s="7" t="s">
        <v>68</v>
      </c>
      <c r="C27" s="7">
        <v>2007</v>
      </c>
      <c r="D27" s="7" t="s">
        <v>36</v>
      </c>
      <c r="E27" s="7" t="s">
        <v>74</v>
      </c>
      <c r="F27" s="7" t="s">
        <v>70</v>
      </c>
      <c r="G27" s="7">
        <v>73836</v>
      </c>
      <c r="H27" s="7">
        <v>15475</v>
      </c>
      <c r="I27" s="7">
        <v>1288</v>
      </c>
      <c r="J27" s="7" t="s">
        <v>27</v>
      </c>
      <c r="K27" s="7">
        <v>4701</v>
      </c>
      <c r="L27" s="8">
        <f t="shared" si="1"/>
        <v>12.014751552795031</v>
      </c>
      <c r="M27" s="7" t="s">
        <v>28</v>
      </c>
      <c r="N27" s="7"/>
      <c r="O27" s="7">
        <v>2014</v>
      </c>
      <c r="P27" s="7" t="s">
        <v>99</v>
      </c>
      <c r="Q27" s="7" t="s">
        <v>100</v>
      </c>
      <c r="R27" s="7" t="s">
        <v>46</v>
      </c>
      <c r="S27" s="7" t="s">
        <v>32</v>
      </c>
      <c r="T27" s="7" t="s">
        <v>39</v>
      </c>
      <c r="U27" s="7" t="s">
        <v>116</v>
      </c>
    </row>
    <row r="28" spans="1:21" x14ac:dyDescent="0.2">
      <c r="A28" s="7" t="s">
        <v>118</v>
      </c>
      <c r="B28" s="7" t="s">
        <v>68</v>
      </c>
      <c r="C28" s="7">
        <v>2007</v>
      </c>
      <c r="D28" s="7" t="s">
        <v>36</v>
      </c>
      <c r="E28" s="7" t="s">
        <v>74</v>
      </c>
      <c r="F28" s="7" t="s">
        <v>70</v>
      </c>
      <c r="G28" s="7">
        <v>55623</v>
      </c>
      <c r="H28" s="7">
        <v>5748</v>
      </c>
      <c r="I28" s="7">
        <v>409</v>
      </c>
      <c r="J28" s="7" t="s">
        <v>27</v>
      </c>
      <c r="K28" s="7">
        <v>1493</v>
      </c>
      <c r="L28" s="8">
        <f t="shared" si="1"/>
        <v>14.053789731051344</v>
      </c>
      <c r="M28" s="7" t="s">
        <v>28</v>
      </c>
      <c r="N28" s="7"/>
      <c r="O28" s="7">
        <v>2014</v>
      </c>
      <c r="P28" s="7" t="s">
        <v>99</v>
      </c>
      <c r="Q28" s="7" t="s">
        <v>100</v>
      </c>
      <c r="R28" s="7" t="s">
        <v>31</v>
      </c>
      <c r="S28" s="7" t="s">
        <v>32</v>
      </c>
      <c r="T28" s="7" t="s">
        <v>39</v>
      </c>
      <c r="U28" s="7" t="s">
        <v>116</v>
      </c>
    </row>
    <row r="29" spans="1:21" x14ac:dyDescent="0.2">
      <c r="A29" s="7" t="s">
        <v>119</v>
      </c>
      <c r="B29" s="7" t="s">
        <v>68</v>
      </c>
      <c r="C29" s="7">
        <v>2009</v>
      </c>
      <c r="D29" s="7" t="s">
        <v>120</v>
      </c>
      <c r="E29" s="7" t="s">
        <v>74</v>
      </c>
      <c r="F29" s="7" t="s">
        <v>70</v>
      </c>
      <c r="G29" s="7">
        <v>58188</v>
      </c>
      <c r="H29" s="7">
        <v>12613</v>
      </c>
      <c r="I29" s="7">
        <v>970</v>
      </c>
      <c r="J29" s="7" t="s">
        <v>27</v>
      </c>
      <c r="K29" s="7">
        <v>3540</v>
      </c>
      <c r="L29" s="8">
        <f t="shared" si="1"/>
        <v>13.003092783505155</v>
      </c>
      <c r="M29" s="7" t="s">
        <v>28</v>
      </c>
      <c r="N29" s="7"/>
      <c r="O29" s="7">
        <v>2016</v>
      </c>
      <c r="P29" s="7" t="s">
        <v>99</v>
      </c>
      <c r="Q29" s="7" t="s">
        <v>100</v>
      </c>
      <c r="R29" s="7" t="s">
        <v>46</v>
      </c>
      <c r="S29" s="7" t="s">
        <v>32</v>
      </c>
      <c r="T29" s="7" t="s">
        <v>39</v>
      </c>
      <c r="U29" s="7" t="s">
        <v>108</v>
      </c>
    </row>
    <row r="30" spans="1:21" x14ac:dyDescent="0.2">
      <c r="A30" s="7" t="s">
        <v>121</v>
      </c>
      <c r="B30" s="7" t="s">
        <v>122</v>
      </c>
      <c r="C30" s="7">
        <v>2012</v>
      </c>
      <c r="D30" s="7" t="s">
        <v>86</v>
      </c>
      <c r="E30" s="7" t="s">
        <v>123</v>
      </c>
      <c r="F30" s="7" t="s">
        <v>70</v>
      </c>
      <c r="G30" s="7">
        <v>27759</v>
      </c>
      <c r="H30" s="7">
        <v>11894</v>
      </c>
      <c r="I30" s="7">
        <v>1300</v>
      </c>
      <c r="J30" s="7" t="s">
        <v>27</v>
      </c>
      <c r="K30" s="7">
        <v>4745</v>
      </c>
      <c r="L30" s="8">
        <f t="shared" si="1"/>
        <v>9.1492307692307691</v>
      </c>
      <c r="M30" s="7" t="s">
        <v>28</v>
      </c>
      <c r="N30" s="7"/>
      <c r="O30" s="7">
        <v>2019</v>
      </c>
      <c r="P30" s="7" t="s">
        <v>99</v>
      </c>
      <c r="Q30" s="7" t="s">
        <v>100</v>
      </c>
      <c r="R30" s="7" t="s">
        <v>46</v>
      </c>
      <c r="S30" s="7" t="s">
        <v>32</v>
      </c>
      <c r="T30" s="7" t="s">
        <v>33</v>
      </c>
      <c r="U30" s="7" t="s">
        <v>124</v>
      </c>
    </row>
    <row r="31" spans="1:21" x14ac:dyDescent="0.2">
      <c r="A31" s="7" t="s">
        <v>125</v>
      </c>
      <c r="B31" s="7" t="s">
        <v>79</v>
      </c>
      <c r="C31" s="7">
        <v>2008</v>
      </c>
      <c r="D31" s="7" t="s">
        <v>80</v>
      </c>
      <c r="E31" s="7" t="s">
        <v>81</v>
      </c>
      <c r="F31" s="7" t="s">
        <v>70</v>
      </c>
      <c r="G31" s="7">
        <v>64584</v>
      </c>
      <c r="H31" s="7">
        <v>9325</v>
      </c>
      <c r="I31" s="7">
        <v>1169</v>
      </c>
      <c r="J31" s="7" t="s">
        <v>27</v>
      </c>
      <c r="K31" s="7">
        <v>4267</v>
      </c>
      <c r="L31" s="8">
        <f t="shared" si="1"/>
        <v>7.9769033361847734</v>
      </c>
      <c r="M31" s="7" t="s">
        <v>28</v>
      </c>
      <c r="N31" s="7"/>
      <c r="O31" s="7">
        <v>2015</v>
      </c>
      <c r="P31" s="7" t="s">
        <v>99</v>
      </c>
      <c r="Q31" s="7" t="s">
        <v>100</v>
      </c>
      <c r="R31" s="7" t="s">
        <v>31</v>
      </c>
      <c r="S31" s="7" t="s">
        <v>32</v>
      </c>
      <c r="T31" s="7" t="s">
        <v>33</v>
      </c>
      <c r="U31" s="7" t="s">
        <v>124</v>
      </c>
    </row>
    <row r="32" spans="1:21" x14ac:dyDescent="0.2">
      <c r="A32" s="7" t="s">
        <v>126</v>
      </c>
      <c r="B32" s="7" t="s">
        <v>68</v>
      </c>
      <c r="C32" s="7">
        <v>2009</v>
      </c>
      <c r="D32" s="7" t="s">
        <v>36</v>
      </c>
      <c r="E32" s="7" t="s">
        <v>74</v>
      </c>
      <c r="F32" s="7" t="s">
        <v>70</v>
      </c>
      <c r="G32" s="7">
        <v>77032</v>
      </c>
      <c r="H32" s="7">
        <v>13563</v>
      </c>
      <c r="I32" s="7">
        <v>1108</v>
      </c>
      <c r="J32" s="7" t="s">
        <v>27</v>
      </c>
      <c r="K32" s="7">
        <v>4044</v>
      </c>
      <c r="L32" s="8">
        <f t="shared" si="1"/>
        <v>12.240974729241877</v>
      </c>
      <c r="M32" s="7" t="s">
        <v>28</v>
      </c>
      <c r="N32" s="7"/>
      <c r="O32" s="7">
        <v>2016</v>
      </c>
      <c r="P32" s="7" t="s">
        <v>99</v>
      </c>
      <c r="Q32" s="7" t="s">
        <v>100</v>
      </c>
      <c r="R32" s="7" t="s">
        <v>46</v>
      </c>
      <c r="S32" s="7" t="s">
        <v>32</v>
      </c>
      <c r="T32" s="7" t="s">
        <v>39</v>
      </c>
      <c r="U32" s="7" t="s">
        <v>108</v>
      </c>
    </row>
    <row r="33" spans="1:22" x14ac:dyDescent="0.2">
      <c r="A33" s="7" t="s">
        <v>127</v>
      </c>
      <c r="B33" s="7" t="s">
        <v>68</v>
      </c>
      <c r="C33" s="7">
        <v>2011</v>
      </c>
      <c r="D33" s="7" t="s">
        <v>36</v>
      </c>
      <c r="E33" s="7" t="s">
        <v>74</v>
      </c>
      <c r="F33" s="7" t="s">
        <v>70</v>
      </c>
      <c r="G33" s="7">
        <v>89138</v>
      </c>
      <c r="H33" s="7">
        <v>14131</v>
      </c>
      <c r="I33" s="7">
        <v>1226</v>
      </c>
      <c r="J33" s="7" t="s">
        <v>27</v>
      </c>
      <c r="K33" s="7">
        <v>4475</v>
      </c>
      <c r="L33" s="8">
        <f t="shared" si="1"/>
        <v>11.526101141924959</v>
      </c>
      <c r="M33" s="7" t="s">
        <v>28</v>
      </c>
      <c r="N33" s="7"/>
      <c r="O33" s="7">
        <v>2018</v>
      </c>
      <c r="P33" s="7" t="s">
        <v>99</v>
      </c>
      <c r="Q33" s="7" t="s">
        <v>100</v>
      </c>
      <c r="R33" s="7" t="s">
        <v>46</v>
      </c>
      <c r="S33" s="7" t="s">
        <v>32</v>
      </c>
      <c r="T33" s="7" t="s">
        <v>39</v>
      </c>
      <c r="U33" s="7" t="s">
        <v>108</v>
      </c>
    </row>
    <row r="34" spans="1:22" x14ac:dyDescent="0.2">
      <c r="A34" s="7" t="s">
        <v>128</v>
      </c>
      <c r="B34" s="7" t="s">
        <v>68</v>
      </c>
      <c r="C34" s="7">
        <v>2009</v>
      </c>
      <c r="D34" s="7" t="s">
        <v>36</v>
      </c>
      <c r="E34" s="7" t="s">
        <v>74</v>
      </c>
      <c r="F34" s="7" t="s">
        <v>70</v>
      </c>
      <c r="G34" s="7">
        <v>35804</v>
      </c>
      <c r="H34" s="7">
        <v>7924</v>
      </c>
      <c r="I34" s="7">
        <v>839</v>
      </c>
      <c r="J34" s="7" t="s">
        <v>27</v>
      </c>
      <c r="K34" s="7">
        <v>3062</v>
      </c>
      <c r="L34" s="8">
        <f t="shared" si="1"/>
        <v>9.4445768772348035</v>
      </c>
      <c r="M34" s="7" t="s">
        <v>28</v>
      </c>
      <c r="N34" s="7"/>
      <c r="O34" s="7">
        <v>2016</v>
      </c>
      <c r="P34" s="7" t="s">
        <v>99</v>
      </c>
      <c r="Q34" s="7" t="s">
        <v>100</v>
      </c>
      <c r="R34" s="7" t="s">
        <v>31</v>
      </c>
      <c r="S34" s="7" t="s">
        <v>32</v>
      </c>
      <c r="T34" s="7" t="s">
        <v>39</v>
      </c>
      <c r="U34" s="7" t="s">
        <v>129</v>
      </c>
    </row>
    <row r="35" spans="1:22" x14ac:dyDescent="0.2">
      <c r="A35" s="10" t="s">
        <v>130</v>
      </c>
      <c r="B35" s="7" t="s">
        <v>79</v>
      </c>
      <c r="C35" s="7">
        <v>2012</v>
      </c>
      <c r="D35" s="7" t="s">
        <v>36</v>
      </c>
      <c r="E35" s="7" t="s">
        <v>131</v>
      </c>
      <c r="F35" s="7" t="s">
        <v>70</v>
      </c>
      <c r="G35" s="7">
        <v>20155</v>
      </c>
      <c r="H35" s="7">
        <v>8378</v>
      </c>
      <c r="I35" s="7">
        <v>549</v>
      </c>
      <c r="J35" s="7" t="s">
        <v>27</v>
      </c>
      <c r="K35" s="7">
        <v>2004</v>
      </c>
      <c r="L35" s="8">
        <f t="shared" si="1"/>
        <v>15.260473588342441</v>
      </c>
      <c r="M35" s="7" t="s">
        <v>28</v>
      </c>
      <c r="N35" s="7"/>
      <c r="O35" s="7">
        <v>2019</v>
      </c>
      <c r="P35" s="7" t="s">
        <v>99</v>
      </c>
      <c r="Q35" s="7" t="s">
        <v>100</v>
      </c>
      <c r="R35" s="7" t="s">
        <v>31</v>
      </c>
      <c r="S35" s="7" t="s">
        <v>32</v>
      </c>
      <c r="T35" s="7" t="s">
        <v>33</v>
      </c>
      <c r="U35" s="7" t="s">
        <v>132</v>
      </c>
    </row>
    <row r="36" spans="1:22" x14ac:dyDescent="0.2">
      <c r="A36" s="4" t="s">
        <v>133</v>
      </c>
      <c r="B36" s="1" t="s">
        <v>68</v>
      </c>
      <c r="C36" s="1">
        <v>2014</v>
      </c>
      <c r="D36" s="1" t="s">
        <v>80</v>
      </c>
      <c r="E36" s="1" t="s">
        <v>103</v>
      </c>
      <c r="F36" s="1" t="s">
        <v>70</v>
      </c>
      <c r="G36" s="1" t="s">
        <v>134</v>
      </c>
      <c r="H36" s="1">
        <v>3445</v>
      </c>
      <c r="I36" s="1">
        <v>128</v>
      </c>
      <c r="J36" s="1" t="s">
        <v>27</v>
      </c>
      <c r="K36" s="1">
        <v>467</v>
      </c>
      <c r="L36" s="1">
        <f t="shared" si="1"/>
        <v>26.9140625</v>
      </c>
      <c r="M36" s="1" t="s">
        <v>104</v>
      </c>
      <c r="N36" s="1">
        <v>2017</v>
      </c>
      <c r="O36" s="1">
        <v>2021</v>
      </c>
      <c r="P36" s="1" t="s">
        <v>99</v>
      </c>
      <c r="Q36" s="1" t="s">
        <v>100</v>
      </c>
      <c r="R36" s="1" t="s">
        <v>46</v>
      </c>
      <c r="S36" s="1" t="s">
        <v>32</v>
      </c>
      <c r="T36" s="1" t="s">
        <v>33</v>
      </c>
      <c r="U36" s="1" t="s">
        <v>135</v>
      </c>
    </row>
    <row r="37" spans="1:22" x14ac:dyDescent="0.2">
      <c r="A37" s="11" t="s">
        <v>136</v>
      </c>
      <c r="B37" s="1" t="s">
        <v>68</v>
      </c>
      <c r="C37" s="1">
        <v>2014</v>
      </c>
      <c r="D37" s="1" t="s">
        <v>80</v>
      </c>
      <c r="E37" s="1" t="s">
        <v>103</v>
      </c>
      <c r="F37" s="1" t="s">
        <v>70</v>
      </c>
      <c r="G37" s="1" t="s">
        <v>134</v>
      </c>
      <c r="H37" s="1">
        <v>0</v>
      </c>
      <c r="I37" s="1">
        <v>0</v>
      </c>
      <c r="J37" s="1" t="s">
        <v>27</v>
      </c>
      <c r="K37" s="1">
        <v>0</v>
      </c>
      <c r="L37" s="1" t="s">
        <v>76</v>
      </c>
      <c r="M37" s="1" t="s">
        <v>104</v>
      </c>
      <c r="N37" s="1">
        <v>2017</v>
      </c>
      <c r="O37" s="1">
        <v>2021</v>
      </c>
      <c r="P37" s="1" t="s">
        <v>99</v>
      </c>
      <c r="Q37" s="1" t="s">
        <v>100</v>
      </c>
      <c r="R37" s="1" t="s">
        <v>46</v>
      </c>
      <c r="S37" s="1" t="s">
        <v>32</v>
      </c>
      <c r="T37" s="1" t="s">
        <v>33</v>
      </c>
      <c r="U37" s="1" t="s">
        <v>135</v>
      </c>
    </row>
    <row r="38" spans="1:22" x14ac:dyDescent="0.2">
      <c r="A38" s="4" t="s">
        <v>137</v>
      </c>
      <c r="B38" s="1" t="s">
        <v>68</v>
      </c>
      <c r="C38" s="1">
        <v>2007</v>
      </c>
      <c r="D38" s="1" t="s">
        <v>36</v>
      </c>
      <c r="E38" s="1" t="s">
        <v>74</v>
      </c>
      <c r="F38" s="1" t="s">
        <v>70</v>
      </c>
      <c r="G38" s="1">
        <v>54172</v>
      </c>
      <c r="H38" s="1">
        <v>12422</v>
      </c>
      <c r="I38" s="1">
        <v>607</v>
      </c>
      <c r="J38" s="1" t="s">
        <v>27</v>
      </c>
      <c r="K38" s="1">
        <v>2216</v>
      </c>
      <c r="L38" s="1">
        <v>20.464579000000001</v>
      </c>
      <c r="M38" s="1" t="s">
        <v>28</v>
      </c>
      <c r="O38" s="1">
        <v>2014</v>
      </c>
      <c r="P38" s="1" t="s">
        <v>99</v>
      </c>
      <c r="Q38" s="1" t="s">
        <v>100</v>
      </c>
      <c r="R38" s="1" t="s">
        <v>46</v>
      </c>
      <c r="S38" s="1" t="s">
        <v>32</v>
      </c>
      <c r="T38" s="1" t="s">
        <v>39</v>
      </c>
      <c r="U38" s="1" t="s">
        <v>138</v>
      </c>
    </row>
    <row r="39" spans="1:22" x14ac:dyDescent="0.2">
      <c r="A39" s="4" t="s">
        <v>139</v>
      </c>
      <c r="B39" s="1" t="s">
        <v>79</v>
      </c>
      <c r="C39" s="1">
        <v>2008</v>
      </c>
      <c r="D39" s="1" t="s">
        <v>80</v>
      </c>
      <c r="E39" s="1" t="s">
        <v>81</v>
      </c>
      <c r="F39" s="1" t="s">
        <v>70</v>
      </c>
      <c r="G39" s="1">
        <v>35618</v>
      </c>
      <c r="H39" s="1">
        <v>8518</v>
      </c>
      <c r="I39" s="1">
        <v>967</v>
      </c>
      <c r="J39" s="1" t="s">
        <v>27</v>
      </c>
      <c r="K39" s="1">
        <v>3530</v>
      </c>
      <c r="L39" s="1">
        <v>8.8086865999999997</v>
      </c>
      <c r="M39" s="1" t="s">
        <v>28</v>
      </c>
      <c r="O39" s="1">
        <v>2015</v>
      </c>
      <c r="P39" s="1" t="s">
        <v>99</v>
      </c>
      <c r="Q39" s="1" t="s">
        <v>100</v>
      </c>
      <c r="R39" s="1" t="s">
        <v>31</v>
      </c>
      <c r="S39" s="1" t="s">
        <v>32</v>
      </c>
      <c r="T39" s="1" t="s">
        <v>33</v>
      </c>
      <c r="U39" s="1" t="s">
        <v>140</v>
      </c>
    </row>
    <row r="40" spans="1:22" x14ac:dyDescent="0.2">
      <c r="A40" s="4" t="s">
        <v>141</v>
      </c>
      <c r="B40" s="1" t="s">
        <v>79</v>
      </c>
      <c r="C40" s="1">
        <v>2008</v>
      </c>
      <c r="D40" s="1" t="s">
        <v>142</v>
      </c>
      <c r="E40" s="1" t="s">
        <v>143</v>
      </c>
      <c r="F40" s="1" t="s">
        <v>70</v>
      </c>
      <c r="G40" s="1">
        <v>51987</v>
      </c>
      <c r="H40" s="1">
        <v>11675</v>
      </c>
      <c r="I40" s="1">
        <v>987</v>
      </c>
      <c r="J40" s="1" t="s">
        <v>27</v>
      </c>
      <c r="K40" s="1">
        <v>3603</v>
      </c>
      <c r="L40" s="1">
        <v>11.828773999999999</v>
      </c>
      <c r="M40" s="1" t="s">
        <v>28</v>
      </c>
      <c r="O40" s="1">
        <v>2015</v>
      </c>
      <c r="P40" s="1" t="s">
        <v>99</v>
      </c>
      <c r="Q40" s="1" t="s">
        <v>100</v>
      </c>
      <c r="R40" s="1" t="s">
        <v>46</v>
      </c>
      <c r="S40" s="1" t="s">
        <v>32</v>
      </c>
      <c r="T40" s="1" t="s">
        <v>33</v>
      </c>
      <c r="U40" s="1" t="s">
        <v>144</v>
      </c>
    </row>
    <row r="41" spans="1:22" x14ac:dyDescent="0.2">
      <c r="A41" s="4" t="s">
        <v>145</v>
      </c>
      <c r="B41" s="1" t="s">
        <v>68</v>
      </c>
      <c r="C41" s="1">
        <v>2009</v>
      </c>
      <c r="D41" s="1" t="s">
        <v>36</v>
      </c>
      <c r="E41" s="1" t="s">
        <v>74</v>
      </c>
      <c r="F41" s="1" t="s">
        <v>70</v>
      </c>
      <c r="G41" s="1">
        <v>50478</v>
      </c>
      <c r="H41" s="1">
        <v>11290</v>
      </c>
      <c r="I41" s="1">
        <v>997</v>
      </c>
      <c r="J41" s="1" t="s">
        <v>27</v>
      </c>
      <c r="K41" s="1">
        <v>3639</v>
      </c>
      <c r="L41" s="1">
        <v>11.323971</v>
      </c>
      <c r="M41" s="1" t="s">
        <v>28</v>
      </c>
      <c r="O41" s="1">
        <v>2016</v>
      </c>
      <c r="P41" s="1" t="s">
        <v>99</v>
      </c>
      <c r="Q41" s="1" t="s">
        <v>100</v>
      </c>
      <c r="R41" s="1" t="s">
        <v>46</v>
      </c>
      <c r="S41" s="1" t="s">
        <v>32</v>
      </c>
      <c r="T41" s="1" t="s">
        <v>39</v>
      </c>
      <c r="U41" s="1" t="s">
        <v>108</v>
      </c>
    </row>
    <row r="42" spans="1:22" x14ac:dyDescent="0.2">
      <c r="A42" s="4" t="s">
        <v>246</v>
      </c>
      <c r="B42" s="1" t="s">
        <v>146</v>
      </c>
      <c r="C42" s="1">
        <v>2006</v>
      </c>
      <c r="D42" s="1" t="s">
        <v>36</v>
      </c>
      <c r="E42" s="1" t="s">
        <v>65</v>
      </c>
      <c r="F42" s="1" t="s">
        <v>26</v>
      </c>
      <c r="G42" s="1">
        <v>67945</v>
      </c>
      <c r="H42" s="1">
        <v>8066</v>
      </c>
      <c r="I42" s="1">
        <v>939</v>
      </c>
      <c r="J42" s="1" t="s">
        <v>27</v>
      </c>
      <c r="K42" s="1">
        <v>3277</v>
      </c>
      <c r="L42" s="1">
        <v>8.5899892999999992</v>
      </c>
      <c r="M42" s="1" t="s">
        <v>28</v>
      </c>
      <c r="O42" s="1">
        <v>2014</v>
      </c>
      <c r="P42" s="1" t="s">
        <v>147</v>
      </c>
      <c r="Q42" s="1" t="s">
        <v>148</v>
      </c>
      <c r="R42" s="1" t="s">
        <v>46</v>
      </c>
      <c r="S42" s="1" t="s">
        <v>32</v>
      </c>
      <c r="T42" s="1" t="s">
        <v>39</v>
      </c>
      <c r="U42" s="1" t="s">
        <v>149</v>
      </c>
    </row>
    <row r="43" spans="1:22" x14ac:dyDescent="0.2">
      <c r="A43" s="4" t="s">
        <v>247</v>
      </c>
      <c r="B43" s="1" t="s">
        <v>146</v>
      </c>
      <c r="C43" s="1">
        <v>2010</v>
      </c>
      <c r="D43" s="1" t="s">
        <v>36</v>
      </c>
      <c r="E43" s="1" t="s">
        <v>65</v>
      </c>
      <c r="F43" s="1" t="s">
        <v>26</v>
      </c>
      <c r="G43" s="1">
        <v>25749</v>
      </c>
      <c r="H43" s="1">
        <v>8730</v>
      </c>
      <c r="I43" s="1">
        <v>886</v>
      </c>
      <c r="J43" s="1" t="s">
        <v>27</v>
      </c>
      <c r="K43" s="1">
        <v>3092</v>
      </c>
      <c r="L43" s="1">
        <v>9.8532730999999991</v>
      </c>
      <c r="M43" s="1" t="s">
        <v>28</v>
      </c>
      <c r="O43" s="1">
        <v>2015</v>
      </c>
      <c r="P43" s="1" t="s">
        <v>147</v>
      </c>
      <c r="Q43" s="1" t="s">
        <v>148</v>
      </c>
      <c r="R43" s="1" t="s">
        <v>46</v>
      </c>
      <c r="S43" s="1" t="s">
        <v>32</v>
      </c>
      <c r="T43" s="1" t="s">
        <v>39</v>
      </c>
      <c r="U43" s="1" t="s">
        <v>150</v>
      </c>
    </row>
    <row r="44" spans="1:22" x14ac:dyDescent="0.2">
      <c r="A44" s="4" t="s">
        <v>248</v>
      </c>
      <c r="B44" s="1" t="s">
        <v>146</v>
      </c>
      <c r="C44" s="1">
        <v>2004</v>
      </c>
      <c r="D44" s="1" t="s">
        <v>36</v>
      </c>
      <c r="E44" s="1" t="s">
        <v>65</v>
      </c>
      <c r="F44" s="1" t="s">
        <v>26</v>
      </c>
      <c r="G44" s="1">
        <v>251426</v>
      </c>
      <c r="H44" s="1">
        <v>676</v>
      </c>
      <c r="I44" s="1">
        <v>75</v>
      </c>
      <c r="J44" s="1" t="s">
        <v>27</v>
      </c>
      <c r="K44" s="1">
        <v>262</v>
      </c>
      <c r="L44" s="1">
        <v>9.0133332999999993</v>
      </c>
      <c r="M44" s="1" t="s">
        <v>28</v>
      </c>
      <c r="O44" s="1">
        <v>2014</v>
      </c>
      <c r="P44" s="1" t="s">
        <v>147</v>
      </c>
      <c r="Q44" s="1" t="s">
        <v>148</v>
      </c>
      <c r="R44" s="1" t="s">
        <v>244</v>
      </c>
      <c r="S44" s="1" t="s">
        <v>32</v>
      </c>
      <c r="T44" s="1" t="s">
        <v>39</v>
      </c>
      <c r="U44" s="1" t="s">
        <v>245</v>
      </c>
    </row>
    <row r="45" spans="1:22" x14ac:dyDescent="0.2">
      <c r="A45" s="4" t="s">
        <v>279</v>
      </c>
      <c r="B45" s="1" t="s">
        <v>122</v>
      </c>
      <c r="C45" s="1">
        <v>2012</v>
      </c>
      <c r="D45" s="1" t="s">
        <v>36</v>
      </c>
      <c r="E45" s="1" t="s">
        <v>250</v>
      </c>
      <c r="F45" s="1" t="s">
        <v>70</v>
      </c>
      <c r="G45" s="1">
        <v>7357</v>
      </c>
      <c r="H45" s="1">
        <v>3567</v>
      </c>
      <c r="I45" s="1">
        <v>373</v>
      </c>
      <c r="J45" s="1" t="s">
        <v>27</v>
      </c>
      <c r="K45" s="1">
        <v>1361</v>
      </c>
      <c r="L45" s="1">
        <v>9.5630026000000008</v>
      </c>
      <c r="M45" s="1" t="s">
        <v>28</v>
      </c>
      <c r="O45" s="1">
        <v>2012</v>
      </c>
      <c r="P45" s="1" t="s">
        <v>251</v>
      </c>
      <c r="Q45" s="1" t="s">
        <v>252</v>
      </c>
      <c r="R45" s="1" t="s">
        <v>253</v>
      </c>
      <c r="S45" s="1" t="s">
        <v>32</v>
      </c>
      <c r="T45" s="1" t="s">
        <v>39</v>
      </c>
      <c r="U45" s="1" t="s">
        <v>254</v>
      </c>
    </row>
    <row r="46" spans="1:22" x14ac:dyDescent="0.2">
      <c r="A46" s="4" t="s">
        <v>255</v>
      </c>
      <c r="B46" s="1" t="s">
        <v>79</v>
      </c>
      <c r="C46" s="1">
        <v>2006</v>
      </c>
      <c r="D46" s="1" t="s">
        <v>80</v>
      </c>
      <c r="E46" s="1" t="s">
        <v>256</v>
      </c>
      <c r="F46" s="1" t="s">
        <v>70</v>
      </c>
      <c r="G46" s="1">
        <v>54104</v>
      </c>
      <c r="H46" s="1">
        <v>3214</v>
      </c>
      <c r="I46" s="1">
        <v>461</v>
      </c>
      <c r="J46" s="1" t="s">
        <v>27</v>
      </c>
      <c r="K46" s="1">
        <v>1683</v>
      </c>
      <c r="L46" s="1">
        <v>6.9718004000000002</v>
      </c>
      <c r="M46" s="1" t="s">
        <v>28</v>
      </c>
      <c r="O46" s="1">
        <v>2016</v>
      </c>
      <c r="P46" s="1" t="s">
        <v>251</v>
      </c>
      <c r="Q46" s="1" t="s">
        <v>257</v>
      </c>
      <c r="R46" s="1" t="s">
        <v>253</v>
      </c>
      <c r="S46" s="1" t="s">
        <v>32</v>
      </c>
      <c r="T46" s="1" t="s">
        <v>33</v>
      </c>
      <c r="U46" s="1" t="s">
        <v>258</v>
      </c>
      <c r="V46" s="1" t="s">
        <v>280</v>
      </c>
    </row>
    <row r="47" spans="1:22" x14ac:dyDescent="0.2">
      <c r="A47" s="4" t="s">
        <v>259</v>
      </c>
      <c r="B47" s="1" t="s">
        <v>24</v>
      </c>
      <c r="C47" s="1">
        <v>2009</v>
      </c>
      <c r="D47" s="1" t="s">
        <v>25</v>
      </c>
      <c r="E47" s="1" t="s">
        <v>260</v>
      </c>
      <c r="F47" s="1" t="s">
        <v>26</v>
      </c>
      <c r="G47" s="1">
        <v>8003</v>
      </c>
      <c r="H47" s="1">
        <v>1249</v>
      </c>
      <c r="I47" s="1">
        <v>283</v>
      </c>
      <c r="J47" s="1" t="s">
        <v>27</v>
      </c>
      <c r="K47" s="1">
        <v>988</v>
      </c>
      <c r="L47" s="1">
        <v>4.4134275000000001</v>
      </c>
      <c r="M47" s="1" t="s">
        <v>28</v>
      </c>
      <c r="O47" s="1">
        <v>2029</v>
      </c>
      <c r="P47" s="1" t="s">
        <v>251</v>
      </c>
      <c r="Q47" s="1" t="s">
        <v>261</v>
      </c>
      <c r="R47" s="1" t="s">
        <v>253</v>
      </c>
      <c r="S47" s="1" t="s">
        <v>32</v>
      </c>
      <c r="T47" s="1" t="s">
        <v>33</v>
      </c>
      <c r="U47" s="1" t="s">
        <v>262</v>
      </c>
      <c r="V47" s="1" t="s">
        <v>280</v>
      </c>
    </row>
    <row r="48" spans="1:22" x14ac:dyDescent="0.2">
      <c r="A48" s="4" t="s">
        <v>263</v>
      </c>
      <c r="B48" s="1" t="s">
        <v>24</v>
      </c>
      <c r="C48" s="1">
        <v>2009</v>
      </c>
      <c r="D48" s="1" t="s">
        <v>25</v>
      </c>
      <c r="E48" s="1" t="s">
        <v>260</v>
      </c>
      <c r="F48" s="1" t="s">
        <v>26</v>
      </c>
      <c r="G48" s="1">
        <v>10471</v>
      </c>
      <c r="H48" s="1">
        <v>2186</v>
      </c>
      <c r="I48" s="1">
        <v>497</v>
      </c>
      <c r="J48" s="1" t="s">
        <v>27</v>
      </c>
      <c r="K48" s="1">
        <v>1735</v>
      </c>
      <c r="L48" s="1">
        <v>4.3983903</v>
      </c>
      <c r="M48" s="1" t="s">
        <v>28</v>
      </c>
      <c r="O48" s="1">
        <v>2029</v>
      </c>
      <c r="P48" s="1" t="s">
        <v>251</v>
      </c>
      <c r="Q48" s="1" t="s">
        <v>264</v>
      </c>
      <c r="R48" s="1" t="s">
        <v>253</v>
      </c>
      <c r="S48" s="1" t="s">
        <v>32</v>
      </c>
      <c r="T48" s="1" t="s">
        <v>33</v>
      </c>
      <c r="U48" s="1" t="s">
        <v>262</v>
      </c>
      <c r="V48" s="1" t="s">
        <v>280</v>
      </c>
    </row>
    <row r="49" spans="1:22" x14ac:dyDescent="0.2">
      <c r="A49" s="4" t="s">
        <v>265</v>
      </c>
      <c r="B49" s="1" t="s">
        <v>24</v>
      </c>
      <c r="C49" s="1">
        <v>2000</v>
      </c>
      <c r="D49" s="1" t="s">
        <v>266</v>
      </c>
      <c r="E49" s="1" t="s">
        <v>260</v>
      </c>
      <c r="F49" s="1" t="s">
        <v>26</v>
      </c>
      <c r="G49" s="1">
        <v>27014</v>
      </c>
      <c r="H49" s="1">
        <v>1392</v>
      </c>
      <c r="I49" s="1">
        <v>318</v>
      </c>
      <c r="J49" s="1" t="s">
        <v>27</v>
      </c>
      <c r="K49" s="1">
        <v>1110</v>
      </c>
      <c r="L49" s="1">
        <v>4.3773584000000003</v>
      </c>
      <c r="M49" s="1" t="s">
        <v>28</v>
      </c>
      <c r="O49" s="1">
        <v>2020</v>
      </c>
      <c r="P49" s="1" t="s">
        <v>251</v>
      </c>
      <c r="Q49" s="1" t="s">
        <v>267</v>
      </c>
      <c r="R49" s="1" t="s">
        <v>253</v>
      </c>
      <c r="S49" s="1" t="s">
        <v>32</v>
      </c>
      <c r="T49" s="1" t="s">
        <v>33</v>
      </c>
      <c r="U49" s="1" t="s">
        <v>268</v>
      </c>
      <c r="V49" s="1" t="s">
        <v>280</v>
      </c>
    </row>
    <row r="50" spans="1:22" x14ac:dyDescent="0.2">
      <c r="A50" s="4" t="s">
        <v>269</v>
      </c>
      <c r="B50" s="1" t="s">
        <v>24</v>
      </c>
      <c r="C50" s="1">
        <v>2007</v>
      </c>
      <c r="D50" s="1" t="s">
        <v>25</v>
      </c>
      <c r="E50" s="1" t="s">
        <v>24</v>
      </c>
      <c r="F50" s="1" t="s">
        <v>26</v>
      </c>
      <c r="G50" s="1">
        <v>10749</v>
      </c>
      <c r="H50" s="1">
        <v>882</v>
      </c>
      <c r="I50" s="1">
        <v>185</v>
      </c>
      <c r="J50" s="1" t="s">
        <v>27</v>
      </c>
      <c r="K50" s="1">
        <v>646</v>
      </c>
      <c r="L50" s="1">
        <v>4.7675675000000002</v>
      </c>
      <c r="M50" s="1" t="s">
        <v>28</v>
      </c>
      <c r="O50" s="1">
        <v>2027</v>
      </c>
      <c r="P50" s="1" t="s">
        <v>251</v>
      </c>
      <c r="Q50" s="1" t="s">
        <v>270</v>
      </c>
      <c r="R50" s="1" t="s">
        <v>253</v>
      </c>
      <c r="S50" s="1" t="s">
        <v>32</v>
      </c>
      <c r="T50" s="1" t="s">
        <v>33</v>
      </c>
      <c r="U50" s="1" t="s">
        <v>268</v>
      </c>
      <c r="V50" s="1" t="s">
        <v>280</v>
      </c>
    </row>
    <row r="51" spans="1:22" x14ac:dyDescent="0.2">
      <c r="A51" s="4" t="s">
        <v>271</v>
      </c>
      <c r="B51" s="1" t="s">
        <v>24</v>
      </c>
      <c r="C51" s="1">
        <v>1999</v>
      </c>
      <c r="D51" s="1" t="s">
        <v>36</v>
      </c>
      <c r="E51" s="1" t="s">
        <v>24</v>
      </c>
      <c r="F51" s="1" t="s">
        <v>26</v>
      </c>
      <c r="G51" s="1">
        <v>10628</v>
      </c>
      <c r="H51" s="1">
        <v>784</v>
      </c>
      <c r="I51" s="1">
        <v>52</v>
      </c>
      <c r="J51" s="1" t="s">
        <v>27</v>
      </c>
      <c r="K51" s="1">
        <v>181</v>
      </c>
      <c r="L51" s="1">
        <v>15.076923000000001</v>
      </c>
      <c r="M51" s="1" t="s">
        <v>28</v>
      </c>
      <c r="O51" s="1">
        <v>2025</v>
      </c>
      <c r="P51" s="1" t="s">
        <v>251</v>
      </c>
      <c r="Q51" s="1" t="s">
        <v>272</v>
      </c>
      <c r="R51" s="1" t="s">
        <v>253</v>
      </c>
      <c r="S51" s="1" t="s">
        <v>32</v>
      </c>
      <c r="T51" s="1" t="s">
        <v>33</v>
      </c>
      <c r="U51" s="1" t="s">
        <v>268</v>
      </c>
      <c r="V51" s="1" t="s">
        <v>280</v>
      </c>
    </row>
    <row r="52" spans="1:22" x14ac:dyDescent="0.2">
      <c r="A52" s="4" t="s">
        <v>273</v>
      </c>
      <c r="B52" s="1" t="s">
        <v>24</v>
      </c>
      <c r="C52" s="1">
        <v>1999</v>
      </c>
      <c r="D52" s="1" t="s">
        <v>36</v>
      </c>
      <c r="E52" s="1" t="s">
        <v>24</v>
      </c>
      <c r="F52" s="1" t="s">
        <v>26</v>
      </c>
      <c r="G52" s="1">
        <v>14038</v>
      </c>
      <c r="H52" s="1">
        <v>990</v>
      </c>
      <c r="I52" s="1">
        <v>86</v>
      </c>
      <c r="J52" s="1" t="s">
        <v>27</v>
      </c>
      <c r="K52" s="1">
        <v>300</v>
      </c>
      <c r="L52" s="1">
        <v>11.511627000000001</v>
      </c>
      <c r="M52" s="1" t="s">
        <v>28</v>
      </c>
      <c r="O52" s="1">
        <v>2025</v>
      </c>
      <c r="P52" s="1" t="s">
        <v>251</v>
      </c>
      <c r="Q52" s="1" t="s">
        <v>272</v>
      </c>
      <c r="R52" s="1" t="s">
        <v>253</v>
      </c>
      <c r="S52" s="1" t="s">
        <v>32</v>
      </c>
      <c r="T52" s="1" t="s">
        <v>33</v>
      </c>
      <c r="U52" s="1" t="s">
        <v>268</v>
      </c>
      <c r="V52" s="1" t="s">
        <v>280</v>
      </c>
    </row>
    <row r="53" spans="1:22" x14ac:dyDescent="0.2">
      <c r="A53" s="4" t="s">
        <v>274</v>
      </c>
      <c r="B53" s="1" t="s">
        <v>122</v>
      </c>
      <c r="C53" s="1">
        <v>2012</v>
      </c>
      <c r="D53" s="1" t="s">
        <v>36</v>
      </c>
      <c r="E53" s="1" t="s">
        <v>250</v>
      </c>
      <c r="F53" s="1" t="s">
        <v>70</v>
      </c>
      <c r="G53" s="1">
        <v>4414</v>
      </c>
      <c r="H53" s="1">
        <v>2214</v>
      </c>
      <c r="I53" s="1">
        <v>119</v>
      </c>
      <c r="J53" s="1" t="s">
        <v>27</v>
      </c>
      <c r="K53" s="1">
        <v>434</v>
      </c>
      <c r="L53" s="1">
        <v>18.605042000000001</v>
      </c>
      <c r="M53" s="1" t="s">
        <v>28</v>
      </c>
      <c r="O53" s="1">
        <v>2022</v>
      </c>
      <c r="P53" s="1" t="s">
        <v>251</v>
      </c>
      <c r="Q53" s="1" t="s">
        <v>275</v>
      </c>
      <c r="R53" s="1" t="s">
        <v>253</v>
      </c>
      <c r="S53" s="1" t="s">
        <v>32</v>
      </c>
      <c r="T53" s="1" t="s">
        <v>33</v>
      </c>
      <c r="U53" s="1" t="s">
        <v>276</v>
      </c>
      <c r="V53" s="1" t="s">
        <v>280</v>
      </c>
    </row>
    <row r="54" spans="1:22" x14ac:dyDescent="0.2">
      <c r="A54" s="4" t="s">
        <v>249</v>
      </c>
      <c r="B54" s="1" t="s">
        <v>79</v>
      </c>
      <c r="C54" s="1">
        <v>2005</v>
      </c>
      <c r="D54" s="1" t="s">
        <v>36</v>
      </c>
      <c r="E54" s="1" t="s">
        <v>277</v>
      </c>
      <c r="F54" s="1" t="s">
        <v>70</v>
      </c>
      <c r="G54" s="1">
        <v>39884</v>
      </c>
      <c r="H54" s="1">
        <v>4431</v>
      </c>
      <c r="I54" s="1">
        <v>262</v>
      </c>
      <c r="J54" s="1" t="s">
        <v>27</v>
      </c>
      <c r="K54" s="1">
        <v>956</v>
      </c>
      <c r="L54" s="1">
        <v>16.912213000000001</v>
      </c>
      <c r="M54" s="1" t="s">
        <v>28</v>
      </c>
      <c r="O54" s="1">
        <v>2020</v>
      </c>
      <c r="P54" s="1" t="s">
        <v>251</v>
      </c>
      <c r="Q54" s="1" t="s">
        <v>278</v>
      </c>
      <c r="R54" s="1" t="s">
        <v>253</v>
      </c>
      <c r="S54" s="1" t="s">
        <v>32</v>
      </c>
      <c r="T54" s="1" t="s">
        <v>39</v>
      </c>
      <c r="U54" s="1" t="s">
        <v>254</v>
      </c>
      <c r="V54" s="1" t="s">
        <v>280</v>
      </c>
    </row>
  </sheetData>
  <mergeCells count="2">
    <mergeCell ref="A1:D1"/>
    <mergeCell ref="E1:I1"/>
  </mergeCells>
  <pageMargins left="0.75000000000000011" right="0.75000000000000011" top="1" bottom="1" header="0.5" footer="0.5"/>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13" workbookViewId="0">
      <selection activeCell="D48" sqref="D48"/>
    </sheetView>
  </sheetViews>
  <sheetFormatPr defaultRowHeight="12.75" x14ac:dyDescent="0.2"/>
  <cols>
    <col min="1" max="1" width="24.5703125" customWidth="1"/>
    <col min="2" max="2" width="17.28515625" customWidth="1"/>
    <col min="3" max="3" width="18.85546875" customWidth="1"/>
    <col min="4" max="4" width="9.5703125" customWidth="1"/>
    <col min="5" max="5" width="9" customWidth="1"/>
    <col min="6" max="6" width="8.28515625" customWidth="1"/>
    <col min="7" max="7" width="8.5703125" customWidth="1"/>
    <col min="8" max="8" width="12.7109375" customWidth="1"/>
    <col min="9" max="9" width="13.140625" customWidth="1"/>
    <col min="10" max="10" width="9.140625" style="15" customWidth="1"/>
    <col min="11" max="16384" width="9.140625" style="15"/>
  </cols>
  <sheetData>
    <row r="1" spans="1:9" x14ac:dyDescent="0.2">
      <c r="A1" s="12" t="s">
        <v>151</v>
      </c>
      <c r="B1" s="13" t="s">
        <v>281</v>
      </c>
      <c r="C1" s="14"/>
      <c r="D1" s="144" t="s">
        <v>1</v>
      </c>
      <c r="E1" s="144"/>
      <c r="F1" s="144"/>
      <c r="G1" s="144"/>
      <c r="H1" s="144"/>
      <c r="I1" s="144"/>
    </row>
    <row r="3" spans="1:9" x14ac:dyDescent="0.2">
      <c r="A3" s="16" t="s">
        <v>152</v>
      </c>
      <c r="B3" s="17">
        <v>2013</v>
      </c>
      <c r="C3" s="15"/>
      <c r="D3" s="15"/>
      <c r="E3" s="15"/>
      <c r="F3" s="15"/>
      <c r="G3" s="15"/>
      <c r="H3" s="15"/>
      <c r="I3" s="15"/>
    </row>
    <row r="5" spans="1:9" s="19" customFormat="1" ht="17.25" customHeight="1" x14ac:dyDescent="0.2">
      <c r="A5" s="18" t="s">
        <v>153</v>
      </c>
      <c r="B5" s="18"/>
      <c r="C5" s="18"/>
      <c r="D5" s="18"/>
      <c r="E5" s="18"/>
      <c r="F5" s="18"/>
      <c r="G5" s="18"/>
      <c r="H5" s="18"/>
      <c r="I5" s="18"/>
    </row>
    <row r="7" spans="1:9" ht="13.5" thickBot="1" x14ac:dyDescent="0.25">
      <c r="A7" s="20" t="s">
        <v>154</v>
      </c>
    </row>
    <row r="8" spans="1:9" ht="14.25" thickBot="1" x14ac:dyDescent="0.3">
      <c r="A8" s="145" t="s">
        <v>155</v>
      </c>
      <c r="B8" s="145" t="s">
        <v>156</v>
      </c>
      <c r="C8" s="145" t="s">
        <v>157</v>
      </c>
      <c r="D8" s="21" t="s">
        <v>158</v>
      </c>
      <c r="E8" s="22" t="s">
        <v>159</v>
      </c>
      <c r="F8" s="21" t="s">
        <v>158</v>
      </c>
      <c r="G8" s="22" t="s">
        <v>159</v>
      </c>
      <c r="H8" s="21" t="s">
        <v>158</v>
      </c>
      <c r="I8" s="21" t="s">
        <v>159</v>
      </c>
    </row>
    <row r="9" spans="1:9" ht="13.5" thickBot="1" x14ac:dyDescent="0.25">
      <c r="A9" s="145"/>
      <c r="B9" s="145"/>
      <c r="C9" s="145"/>
      <c r="D9" s="23" t="s">
        <v>160</v>
      </c>
      <c r="E9" s="24" t="s">
        <v>160</v>
      </c>
      <c r="F9" s="24" t="s">
        <v>161</v>
      </c>
      <c r="G9" s="24" t="s">
        <v>161</v>
      </c>
      <c r="H9" s="25" t="s">
        <v>162</v>
      </c>
      <c r="I9" s="25" t="s">
        <v>162</v>
      </c>
    </row>
    <row r="10" spans="1:9" x14ac:dyDescent="0.2">
      <c r="A10" s="26" t="s">
        <v>163</v>
      </c>
      <c r="B10" s="27"/>
      <c r="C10" s="27"/>
      <c r="D10" s="28"/>
      <c r="E10" s="29"/>
      <c r="F10" s="30"/>
      <c r="G10" s="30"/>
      <c r="H10" s="31"/>
      <c r="I10" s="32"/>
    </row>
    <row r="11" spans="1:9" x14ac:dyDescent="0.2">
      <c r="A11" s="33" t="s">
        <v>164</v>
      </c>
      <c r="B11" s="34" t="s">
        <v>165</v>
      </c>
      <c r="C11" s="135">
        <v>120017</v>
      </c>
      <c r="D11" s="36">
        <v>3.5999999999999999E-3</v>
      </c>
      <c r="E11" s="37">
        <v>1.7299999999999999E-2</v>
      </c>
      <c r="F11" s="38">
        <f t="shared" ref="F11:F17" si="0">C11*D11</f>
        <v>432.06119999999999</v>
      </c>
      <c r="G11" s="38">
        <f t="shared" ref="G11:G17" si="1">C11*E11</f>
        <v>2076.2941000000001</v>
      </c>
      <c r="H11" s="39">
        <f t="shared" ref="H11:I17" si="2">F11*0.000001</f>
        <v>4.3206119999999998E-4</v>
      </c>
      <c r="I11" s="40">
        <f t="shared" si="2"/>
        <v>2.0762940999999998E-3</v>
      </c>
    </row>
    <row r="12" spans="1:9" x14ac:dyDescent="0.2">
      <c r="A12" s="33" t="s">
        <v>166</v>
      </c>
      <c r="B12" s="34" t="s">
        <v>167</v>
      </c>
      <c r="C12" s="35">
        <v>1278</v>
      </c>
      <c r="D12" s="36">
        <v>1.4999999999999999E-2</v>
      </c>
      <c r="E12" s="37">
        <v>1.0500000000000001E-2</v>
      </c>
      <c r="F12" s="38">
        <f t="shared" si="0"/>
        <v>19.169999999999998</v>
      </c>
      <c r="G12" s="38">
        <f t="shared" si="1"/>
        <v>13.419</v>
      </c>
      <c r="H12" s="39">
        <f t="shared" si="2"/>
        <v>1.9169999999999998E-5</v>
      </c>
      <c r="I12" s="40">
        <f t="shared" si="2"/>
        <v>1.3419E-5</v>
      </c>
    </row>
    <row r="13" spans="1:9" x14ac:dyDescent="0.2">
      <c r="A13" s="33" t="s">
        <v>168</v>
      </c>
      <c r="B13" s="34" t="s">
        <v>169</v>
      </c>
      <c r="C13" s="35">
        <v>0</v>
      </c>
      <c r="D13" s="36">
        <v>4.2900000000000001E-2</v>
      </c>
      <c r="E13" s="37">
        <v>2.7099999999999999E-2</v>
      </c>
      <c r="F13" s="38">
        <f t="shared" si="0"/>
        <v>0</v>
      </c>
      <c r="G13" s="38">
        <f t="shared" si="1"/>
        <v>0</v>
      </c>
      <c r="H13" s="39">
        <f t="shared" si="2"/>
        <v>0</v>
      </c>
      <c r="I13" s="40">
        <f t="shared" si="2"/>
        <v>0</v>
      </c>
    </row>
    <row r="14" spans="1:9" x14ac:dyDescent="0.2">
      <c r="A14" s="33" t="s">
        <v>170</v>
      </c>
      <c r="B14" s="34" t="s">
        <v>171</v>
      </c>
      <c r="C14" s="35">
        <v>0</v>
      </c>
      <c r="D14" s="36">
        <v>6.4699999999999994E-2</v>
      </c>
      <c r="E14" s="37">
        <v>7.0400000000000004E-2</v>
      </c>
      <c r="F14" s="38">
        <f t="shared" si="0"/>
        <v>0</v>
      </c>
      <c r="G14" s="38">
        <f t="shared" si="1"/>
        <v>0</v>
      </c>
      <c r="H14" s="39">
        <f t="shared" si="2"/>
        <v>0</v>
      </c>
      <c r="I14" s="40">
        <f t="shared" si="2"/>
        <v>0</v>
      </c>
    </row>
    <row r="15" spans="1:9" x14ac:dyDescent="0.2">
      <c r="A15" s="33" t="s">
        <v>172</v>
      </c>
      <c r="B15" s="34" t="s">
        <v>173</v>
      </c>
      <c r="C15" s="35">
        <v>0</v>
      </c>
      <c r="D15" s="36">
        <v>5.04E-2</v>
      </c>
      <c r="E15" s="37">
        <v>0.13550000000000001</v>
      </c>
      <c r="F15" s="38">
        <f t="shared" si="0"/>
        <v>0</v>
      </c>
      <c r="G15" s="38">
        <f t="shared" si="1"/>
        <v>0</v>
      </c>
      <c r="H15" s="39">
        <f t="shared" si="2"/>
        <v>0</v>
      </c>
      <c r="I15" s="40">
        <f t="shared" si="2"/>
        <v>0</v>
      </c>
    </row>
    <row r="16" spans="1:9" x14ac:dyDescent="0.2">
      <c r="A16" s="33" t="s">
        <v>174</v>
      </c>
      <c r="B16" s="34" t="s">
        <v>175</v>
      </c>
      <c r="C16" s="35">
        <v>0</v>
      </c>
      <c r="D16" s="36">
        <v>1.9699999999999999E-2</v>
      </c>
      <c r="E16" s="37">
        <v>0.1696</v>
      </c>
      <c r="F16" s="38">
        <f t="shared" si="0"/>
        <v>0</v>
      </c>
      <c r="G16" s="38">
        <f t="shared" si="1"/>
        <v>0</v>
      </c>
      <c r="H16" s="39">
        <f t="shared" si="2"/>
        <v>0</v>
      </c>
      <c r="I16" s="40">
        <f t="shared" si="2"/>
        <v>0</v>
      </c>
    </row>
    <row r="17" spans="1:9" ht="13.5" thickBot="1" x14ac:dyDescent="0.25">
      <c r="A17" s="41" t="s">
        <v>176</v>
      </c>
      <c r="B17" s="42" t="s">
        <v>177</v>
      </c>
      <c r="C17" s="43">
        <v>0</v>
      </c>
      <c r="D17" s="44">
        <v>1.9699999999999999E-2</v>
      </c>
      <c r="E17" s="45">
        <v>0.17799999999999999</v>
      </c>
      <c r="F17" s="46">
        <f t="shared" si="0"/>
        <v>0</v>
      </c>
      <c r="G17" s="46">
        <f t="shared" si="1"/>
        <v>0</v>
      </c>
      <c r="H17" s="47">
        <f t="shared" si="2"/>
        <v>0</v>
      </c>
      <c r="I17" s="48">
        <f t="shared" si="2"/>
        <v>0</v>
      </c>
    </row>
    <row r="18" spans="1:9" ht="13.5" thickBot="1" x14ac:dyDescent="0.25">
      <c r="A18" s="49" t="s">
        <v>178</v>
      </c>
      <c r="B18" s="50"/>
      <c r="C18" s="50"/>
      <c r="D18" s="51"/>
      <c r="E18" s="52"/>
      <c r="F18" s="53"/>
      <c r="G18" s="53"/>
      <c r="H18" s="54"/>
      <c r="I18" s="55"/>
    </row>
    <row r="19" spans="1:9" x14ac:dyDescent="0.2">
      <c r="A19" s="56" t="s">
        <v>164</v>
      </c>
      <c r="B19" s="27" t="s">
        <v>179</v>
      </c>
      <c r="C19" s="136">
        <v>160278</v>
      </c>
      <c r="D19" s="57">
        <v>6.6E-3</v>
      </c>
      <c r="E19" s="58">
        <v>1.6299999999999999E-2</v>
      </c>
      <c r="F19" s="59">
        <f t="shared" ref="F19:F25" si="3">C19*D19</f>
        <v>1057.8348000000001</v>
      </c>
      <c r="G19" s="59">
        <f t="shared" ref="G19:G25" si="4">C19*E19</f>
        <v>2612.5313999999998</v>
      </c>
      <c r="H19" s="60">
        <f t="shared" ref="H19:I25" si="5">F19*0.000001</f>
        <v>1.0578348E-3</v>
      </c>
      <c r="I19" s="61">
        <f t="shared" si="5"/>
        <v>2.6125313999999997E-3</v>
      </c>
    </row>
    <row r="20" spans="1:9" x14ac:dyDescent="0.2">
      <c r="A20" s="33" t="s">
        <v>166</v>
      </c>
      <c r="B20" s="34" t="s">
        <v>180</v>
      </c>
      <c r="C20" s="35">
        <v>0</v>
      </c>
      <c r="D20" s="36">
        <v>1.5699999999999999E-2</v>
      </c>
      <c r="E20" s="37">
        <v>1.4800000000000001E-2</v>
      </c>
      <c r="F20" s="38">
        <f t="shared" si="3"/>
        <v>0</v>
      </c>
      <c r="G20" s="38">
        <f t="shared" si="4"/>
        <v>0</v>
      </c>
      <c r="H20" s="39">
        <f t="shared" si="5"/>
        <v>0</v>
      </c>
      <c r="I20" s="40">
        <f t="shared" si="5"/>
        <v>0</v>
      </c>
    </row>
    <row r="21" spans="1:9" x14ac:dyDescent="0.2">
      <c r="A21" s="33" t="s">
        <v>168</v>
      </c>
      <c r="B21" s="34" t="s">
        <v>181</v>
      </c>
      <c r="C21" s="135">
        <v>28243</v>
      </c>
      <c r="D21" s="36">
        <v>8.7099999999999997E-2</v>
      </c>
      <c r="E21" s="37">
        <v>4.5199999999999997E-2</v>
      </c>
      <c r="F21" s="38">
        <f t="shared" si="3"/>
        <v>2459.9652999999998</v>
      </c>
      <c r="G21" s="38">
        <f t="shared" si="4"/>
        <v>1276.5835999999999</v>
      </c>
      <c r="H21" s="39">
        <f t="shared" si="5"/>
        <v>2.4599652999999998E-3</v>
      </c>
      <c r="I21" s="40">
        <f t="shared" si="5"/>
        <v>1.2765836E-3</v>
      </c>
    </row>
    <row r="22" spans="1:9" x14ac:dyDescent="0.2">
      <c r="A22" s="33" t="s">
        <v>170</v>
      </c>
      <c r="B22" s="34" t="s">
        <v>182</v>
      </c>
      <c r="C22" s="35">
        <v>0</v>
      </c>
      <c r="D22" s="36">
        <v>0.1056</v>
      </c>
      <c r="E22" s="37">
        <v>7.7600000000000002E-2</v>
      </c>
      <c r="F22" s="38">
        <f t="shared" si="3"/>
        <v>0</v>
      </c>
      <c r="G22" s="38">
        <f t="shared" si="4"/>
        <v>0</v>
      </c>
      <c r="H22" s="39">
        <f t="shared" si="5"/>
        <v>0</v>
      </c>
      <c r="I22" s="40">
        <f t="shared" si="5"/>
        <v>0</v>
      </c>
    </row>
    <row r="23" spans="1:9" x14ac:dyDescent="0.2">
      <c r="A23" s="33" t="s">
        <v>172</v>
      </c>
      <c r="B23" s="34" t="s">
        <v>183</v>
      </c>
      <c r="C23" s="35">
        <v>0</v>
      </c>
      <c r="D23" s="36">
        <v>6.3899999999999998E-2</v>
      </c>
      <c r="E23" s="37">
        <v>0.15160000000000001</v>
      </c>
      <c r="F23" s="38">
        <f t="shared" si="3"/>
        <v>0</v>
      </c>
      <c r="G23" s="38">
        <f t="shared" si="4"/>
        <v>0</v>
      </c>
      <c r="H23" s="39">
        <f t="shared" si="5"/>
        <v>0</v>
      </c>
      <c r="I23" s="40">
        <f t="shared" si="5"/>
        <v>0</v>
      </c>
    </row>
    <row r="24" spans="1:9" x14ac:dyDescent="0.2">
      <c r="A24" s="33" t="s">
        <v>174</v>
      </c>
      <c r="B24" s="34" t="s">
        <v>175</v>
      </c>
      <c r="C24" s="35">
        <v>0</v>
      </c>
      <c r="D24" s="36">
        <v>2.18E-2</v>
      </c>
      <c r="E24" s="37">
        <v>0.1908</v>
      </c>
      <c r="F24" s="38">
        <f t="shared" si="3"/>
        <v>0</v>
      </c>
      <c r="G24" s="38">
        <f t="shared" si="4"/>
        <v>0</v>
      </c>
      <c r="H24" s="39">
        <f t="shared" si="5"/>
        <v>0</v>
      </c>
      <c r="I24" s="40">
        <f t="shared" si="5"/>
        <v>0</v>
      </c>
    </row>
    <row r="25" spans="1:9" ht="13.5" thickBot="1" x14ac:dyDescent="0.25">
      <c r="A25" s="41" t="s">
        <v>176</v>
      </c>
      <c r="B25" s="42" t="s">
        <v>177</v>
      </c>
      <c r="C25" s="43">
        <v>0</v>
      </c>
      <c r="D25" s="62">
        <v>2.1999999999999999E-2</v>
      </c>
      <c r="E25" s="45">
        <v>0.2024</v>
      </c>
      <c r="F25" s="63">
        <f t="shared" si="3"/>
        <v>0</v>
      </c>
      <c r="G25" s="63">
        <f t="shared" si="4"/>
        <v>0</v>
      </c>
      <c r="H25" s="64">
        <f t="shared" si="5"/>
        <v>0</v>
      </c>
      <c r="I25" s="65">
        <f t="shared" si="5"/>
        <v>0</v>
      </c>
    </row>
    <row r="26" spans="1:9" ht="24" x14ac:dyDescent="0.2">
      <c r="A26" s="26" t="s">
        <v>184</v>
      </c>
      <c r="B26" s="66"/>
      <c r="C26" s="66"/>
      <c r="D26" s="28"/>
      <c r="E26" s="29"/>
      <c r="F26" s="67"/>
      <c r="G26" s="67"/>
      <c r="H26" s="31"/>
      <c r="I26" s="32"/>
    </row>
    <row r="27" spans="1:9" x14ac:dyDescent="0.2">
      <c r="A27" s="33" t="s">
        <v>164</v>
      </c>
      <c r="B27" s="68" t="s">
        <v>165</v>
      </c>
      <c r="C27" s="69">
        <v>0</v>
      </c>
      <c r="D27" s="36">
        <v>1.34E-2</v>
      </c>
      <c r="E27" s="37">
        <v>3.3300000000000003E-2</v>
      </c>
      <c r="F27" s="38">
        <f t="shared" ref="F27:F33" si="6">C27*D27</f>
        <v>0</v>
      </c>
      <c r="G27" s="38">
        <f t="shared" ref="G27:G33" si="7">C27*E27</f>
        <v>0</v>
      </c>
      <c r="H27" s="39">
        <f t="shared" ref="H27:I33" si="8">F27*0.000001</f>
        <v>0</v>
      </c>
      <c r="I27" s="40">
        <f t="shared" si="8"/>
        <v>0</v>
      </c>
    </row>
    <row r="28" spans="1:9" x14ac:dyDescent="0.2">
      <c r="A28" s="33" t="s">
        <v>166</v>
      </c>
      <c r="B28" s="68" t="s">
        <v>185</v>
      </c>
      <c r="C28" s="69">
        <v>0</v>
      </c>
      <c r="D28" s="36">
        <v>3.2000000000000001E-2</v>
      </c>
      <c r="E28" s="37">
        <v>3.0300000000000001E-2</v>
      </c>
      <c r="F28" s="38">
        <f t="shared" si="6"/>
        <v>0</v>
      </c>
      <c r="G28" s="38">
        <f t="shared" si="7"/>
        <v>0</v>
      </c>
      <c r="H28" s="39">
        <f t="shared" si="8"/>
        <v>0</v>
      </c>
      <c r="I28" s="40">
        <f t="shared" si="8"/>
        <v>0</v>
      </c>
    </row>
    <row r="29" spans="1:9" x14ac:dyDescent="0.2">
      <c r="A29" s="33" t="s">
        <v>168</v>
      </c>
      <c r="B29" s="68" t="s">
        <v>186</v>
      </c>
      <c r="C29" s="69">
        <v>0</v>
      </c>
      <c r="D29" s="36">
        <v>0.17499999999999999</v>
      </c>
      <c r="E29" s="37">
        <v>6.5500000000000003E-2</v>
      </c>
      <c r="F29" s="38">
        <f t="shared" si="6"/>
        <v>0</v>
      </c>
      <c r="G29" s="38">
        <f t="shared" si="7"/>
        <v>0</v>
      </c>
      <c r="H29" s="39">
        <f t="shared" si="8"/>
        <v>0</v>
      </c>
      <c r="I29" s="40">
        <f t="shared" si="8"/>
        <v>0</v>
      </c>
    </row>
    <row r="30" spans="1:9" x14ac:dyDescent="0.2">
      <c r="A30" s="33" t="s">
        <v>170</v>
      </c>
      <c r="B30" s="68" t="s">
        <v>187</v>
      </c>
      <c r="C30" s="69">
        <v>0</v>
      </c>
      <c r="D30" s="36">
        <v>0.2135</v>
      </c>
      <c r="E30" s="37">
        <v>0.26300000000000001</v>
      </c>
      <c r="F30" s="38">
        <f t="shared" si="6"/>
        <v>0</v>
      </c>
      <c r="G30" s="38">
        <f t="shared" si="7"/>
        <v>0</v>
      </c>
      <c r="H30" s="39">
        <f t="shared" si="8"/>
        <v>0</v>
      </c>
      <c r="I30" s="40">
        <f t="shared" si="8"/>
        <v>0</v>
      </c>
    </row>
    <row r="31" spans="1:9" x14ac:dyDescent="0.2">
      <c r="A31" s="33" t="s">
        <v>172</v>
      </c>
      <c r="B31" s="34" t="s">
        <v>188</v>
      </c>
      <c r="C31" s="35">
        <v>0</v>
      </c>
      <c r="D31" s="36">
        <v>0.13170000000000001</v>
      </c>
      <c r="E31" s="37">
        <v>0.2356</v>
      </c>
      <c r="F31" s="38">
        <f t="shared" si="6"/>
        <v>0</v>
      </c>
      <c r="G31" s="38">
        <f t="shared" si="7"/>
        <v>0</v>
      </c>
      <c r="H31" s="39">
        <f t="shared" si="8"/>
        <v>0</v>
      </c>
      <c r="I31" s="40">
        <f t="shared" si="8"/>
        <v>0</v>
      </c>
    </row>
    <row r="32" spans="1:9" x14ac:dyDescent="0.2">
      <c r="A32" s="33" t="s">
        <v>189</v>
      </c>
      <c r="B32" s="34" t="s">
        <v>190</v>
      </c>
      <c r="C32" s="35">
        <v>0</v>
      </c>
      <c r="D32" s="36">
        <v>4.7300000000000002E-2</v>
      </c>
      <c r="E32" s="37">
        <v>0.41810000000000003</v>
      </c>
      <c r="F32" s="38">
        <f t="shared" si="6"/>
        <v>0</v>
      </c>
      <c r="G32" s="38">
        <f t="shared" si="7"/>
        <v>0</v>
      </c>
      <c r="H32" s="39">
        <f t="shared" si="8"/>
        <v>0</v>
      </c>
      <c r="I32" s="40">
        <f t="shared" si="8"/>
        <v>0</v>
      </c>
    </row>
    <row r="33" spans="1:9" ht="13.5" thickBot="1" x14ac:dyDescent="0.25">
      <c r="A33" s="41" t="s">
        <v>176</v>
      </c>
      <c r="B33" s="42" t="s">
        <v>191</v>
      </c>
      <c r="C33" s="43">
        <v>0</v>
      </c>
      <c r="D33" s="44">
        <v>4.9700000000000001E-2</v>
      </c>
      <c r="E33" s="45">
        <v>0.46039999999999998</v>
      </c>
      <c r="F33" s="63">
        <f t="shared" si="6"/>
        <v>0</v>
      </c>
      <c r="G33" s="63">
        <f t="shared" si="7"/>
        <v>0</v>
      </c>
      <c r="H33" s="64">
        <f t="shared" si="8"/>
        <v>0</v>
      </c>
      <c r="I33" s="65">
        <f t="shared" si="8"/>
        <v>0</v>
      </c>
    </row>
    <row r="34" spans="1:9" x14ac:dyDescent="0.2">
      <c r="A34" s="26" t="s">
        <v>192</v>
      </c>
      <c r="B34" s="27"/>
      <c r="C34" s="27"/>
      <c r="D34" s="28"/>
      <c r="E34" s="29"/>
      <c r="F34" s="67"/>
      <c r="G34" s="67"/>
      <c r="H34" s="31"/>
      <c r="I34" s="32"/>
    </row>
    <row r="35" spans="1:9" x14ac:dyDescent="0.2">
      <c r="A35" s="33" t="s">
        <v>193</v>
      </c>
      <c r="B35" s="34" t="s">
        <v>188</v>
      </c>
      <c r="C35" s="35">
        <v>0</v>
      </c>
      <c r="D35" s="36">
        <v>1E-3</v>
      </c>
      <c r="E35" s="37">
        <v>5.0000000000000001E-4</v>
      </c>
      <c r="F35" s="38">
        <f>C35*D35</f>
        <v>0</v>
      </c>
      <c r="G35" s="38">
        <f>C35*E35</f>
        <v>0</v>
      </c>
      <c r="H35" s="39">
        <f t="shared" ref="H35:I37" si="9">F35*0.000001</f>
        <v>0</v>
      </c>
      <c r="I35" s="40">
        <f t="shared" si="9"/>
        <v>0</v>
      </c>
    </row>
    <row r="36" spans="1:9" x14ac:dyDescent="0.2">
      <c r="A36" s="33" t="s">
        <v>194</v>
      </c>
      <c r="B36" s="34" t="s">
        <v>195</v>
      </c>
      <c r="C36" s="35">
        <v>0</v>
      </c>
      <c r="D36" s="36">
        <v>1E-3</v>
      </c>
      <c r="E36" s="37">
        <v>5.0000000000000001E-4</v>
      </c>
      <c r="F36" s="38">
        <f>C36*D36</f>
        <v>0</v>
      </c>
      <c r="G36" s="38">
        <f>C36*E36</f>
        <v>0</v>
      </c>
      <c r="H36" s="39">
        <f t="shared" si="9"/>
        <v>0</v>
      </c>
      <c r="I36" s="40">
        <f t="shared" si="9"/>
        <v>0</v>
      </c>
    </row>
    <row r="37" spans="1:9" ht="13.5" thickBot="1" x14ac:dyDescent="0.25">
      <c r="A37" s="41" t="s">
        <v>176</v>
      </c>
      <c r="B37" s="42" t="s">
        <v>196</v>
      </c>
      <c r="C37" s="43">
        <v>0</v>
      </c>
      <c r="D37" s="44">
        <v>1.1999999999999999E-3</v>
      </c>
      <c r="E37" s="45">
        <v>5.9999999999999995E-4</v>
      </c>
      <c r="F37" s="63">
        <f>C37*D37</f>
        <v>0</v>
      </c>
      <c r="G37" s="63">
        <f>C37*E37</f>
        <v>0</v>
      </c>
      <c r="H37" s="64">
        <f t="shared" si="9"/>
        <v>0</v>
      </c>
      <c r="I37" s="65">
        <f t="shared" si="9"/>
        <v>0</v>
      </c>
    </row>
    <row r="38" spans="1:9" x14ac:dyDescent="0.2">
      <c r="A38" s="26" t="s">
        <v>197</v>
      </c>
      <c r="B38" s="27"/>
      <c r="C38" s="27"/>
      <c r="D38" s="28"/>
      <c r="E38" s="29"/>
      <c r="F38" s="67"/>
      <c r="G38" s="67"/>
      <c r="H38" s="31"/>
      <c r="I38" s="32"/>
    </row>
    <row r="39" spans="1:9" x14ac:dyDescent="0.2">
      <c r="A39" s="33" t="s">
        <v>193</v>
      </c>
      <c r="B39" s="34" t="s">
        <v>188</v>
      </c>
      <c r="C39" s="135">
        <v>49735</v>
      </c>
      <c r="D39" s="36">
        <v>1.5E-3</v>
      </c>
      <c r="E39" s="37">
        <v>1E-3</v>
      </c>
      <c r="F39" s="38">
        <f>C39*D39</f>
        <v>74.602500000000006</v>
      </c>
      <c r="G39" s="38"/>
      <c r="H39" s="39">
        <f t="shared" ref="H39:I41" si="10">F39*0.000001</f>
        <v>7.460250000000001E-5</v>
      </c>
      <c r="I39" s="40">
        <f t="shared" si="10"/>
        <v>0</v>
      </c>
    </row>
    <row r="40" spans="1:9" x14ac:dyDescent="0.2">
      <c r="A40" s="33" t="s">
        <v>194</v>
      </c>
      <c r="B40" s="34" t="s">
        <v>195</v>
      </c>
      <c r="C40" s="35">
        <v>0</v>
      </c>
      <c r="D40" s="36">
        <v>1.4E-3</v>
      </c>
      <c r="E40" s="37">
        <v>8.9999999999999998E-4</v>
      </c>
      <c r="F40" s="38">
        <f>C40*D40</f>
        <v>0</v>
      </c>
      <c r="G40" s="38">
        <f>C40*E40</f>
        <v>0</v>
      </c>
      <c r="H40" s="39">
        <f t="shared" si="10"/>
        <v>0</v>
      </c>
      <c r="I40" s="40">
        <f t="shared" si="10"/>
        <v>0</v>
      </c>
    </row>
    <row r="41" spans="1:9" ht="13.5" thickBot="1" x14ac:dyDescent="0.25">
      <c r="A41" s="41" t="s">
        <v>176</v>
      </c>
      <c r="B41" s="42" t="s">
        <v>196</v>
      </c>
      <c r="C41" s="43">
        <v>0</v>
      </c>
      <c r="D41" s="44">
        <v>1.6999999999999999E-3</v>
      </c>
      <c r="E41" s="45">
        <v>1.1000000000000001E-3</v>
      </c>
      <c r="F41" s="63">
        <f>C41*D41</f>
        <v>0</v>
      </c>
      <c r="G41" s="63">
        <f>C41*E41</f>
        <v>0</v>
      </c>
      <c r="H41" s="64">
        <f t="shared" si="10"/>
        <v>0</v>
      </c>
      <c r="I41" s="65">
        <f t="shared" si="10"/>
        <v>0</v>
      </c>
    </row>
    <row r="42" spans="1:9" x14ac:dyDescent="0.2">
      <c r="A42" s="26" t="s">
        <v>198</v>
      </c>
      <c r="B42" s="27"/>
      <c r="C42" s="27"/>
      <c r="D42" s="28"/>
      <c r="E42" s="29"/>
      <c r="F42" s="67"/>
      <c r="G42" s="67"/>
      <c r="H42" s="31"/>
      <c r="I42" s="32"/>
    </row>
    <row r="43" spans="1:9" x14ac:dyDescent="0.2">
      <c r="A43" s="33" t="s">
        <v>193</v>
      </c>
      <c r="B43" s="34" t="s">
        <v>188</v>
      </c>
      <c r="C43" s="135">
        <v>12710</v>
      </c>
      <c r="D43" s="36">
        <v>4.8000000000000001E-2</v>
      </c>
      <c r="E43" s="37">
        <v>5.1000000000000004E-3</v>
      </c>
      <c r="F43" s="38">
        <f>C43*D43</f>
        <v>610.08000000000004</v>
      </c>
      <c r="G43" s="38">
        <f>C43*E43</f>
        <v>64.820999999999998</v>
      </c>
      <c r="H43" s="39">
        <f t="shared" ref="H43:I45" si="11">F43*0.000001</f>
        <v>6.1008000000000004E-4</v>
      </c>
      <c r="I43" s="40">
        <f t="shared" si="11"/>
        <v>6.4820999999999995E-5</v>
      </c>
    </row>
    <row r="44" spans="1:9" x14ac:dyDescent="0.2">
      <c r="A44" s="33" t="s">
        <v>194</v>
      </c>
      <c r="B44" s="34" t="s">
        <v>195</v>
      </c>
      <c r="C44" s="135">
        <v>4113</v>
      </c>
      <c r="D44" s="36">
        <v>4.8000000000000001E-2</v>
      </c>
      <c r="E44" s="37">
        <v>5.1000000000000004E-3</v>
      </c>
      <c r="F44" s="38">
        <f>C44*D44</f>
        <v>197.42400000000001</v>
      </c>
      <c r="G44" s="38">
        <f>C44*E44</f>
        <v>20.976300000000002</v>
      </c>
      <c r="H44" s="39">
        <f t="shared" si="11"/>
        <v>1.97424E-4</v>
      </c>
      <c r="I44" s="40">
        <f t="shared" si="11"/>
        <v>2.0976300000000001E-5</v>
      </c>
    </row>
    <row r="45" spans="1:9" ht="13.5" thickBot="1" x14ac:dyDescent="0.25">
      <c r="A45" s="41" t="s">
        <v>176</v>
      </c>
      <c r="B45" s="42" t="s">
        <v>196</v>
      </c>
      <c r="C45" s="43">
        <v>0</v>
      </c>
      <c r="D45" s="44">
        <v>4.8000000000000001E-2</v>
      </c>
      <c r="E45" s="45">
        <v>5.1000000000000004E-3</v>
      </c>
      <c r="F45" s="63">
        <f>C45*D45</f>
        <v>0</v>
      </c>
      <c r="G45" s="63">
        <f>C45*E45</f>
        <v>0</v>
      </c>
      <c r="H45" s="64">
        <f t="shared" si="11"/>
        <v>0</v>
      </c>
      <c r="I45" s="65">
        <f t="shared" si="11"/>
        <v>0</v>
      </c>
    </row>
    <row r="46" spans="1:9" x14ac:dyDescent="0.2">
      <c r="A46" s="26" t="s">
        <v>199</v>
      </c>
      <c r="B46" s="27"/>
      <c r="C46" s="27"/>
      <c r="D46" s="28"/>
      <c r="E46" s="29"/>
      <c r="F46" s="67"/>
      <c r="G46" s="67"/>
      <c r="H46" s="31"/>
      <c r="I46" s="32"/>
    </row>
    <row r="47" spans="1:9" x14ac:dyDescent="0.2">
      <c r="A47" s="33" t="s">
        <v>189</v>
      </c>
      <c r="B47" s="34" t="s">
        <v>188</v>
      </c>
      <c r="C47" s="35">
        <v>0</v>
      </c>
      <c r="D47" s="36">
        <v>6.8999999999999999E-3</v>
      </c>
      <c r="E47" s="70">
        <v>6.7199999999999996E-2</v>
      </c>
      <c r="F47" s="38">
        <f>C47*D47</f>
        <v>0</v>
      </c>
      <c r="G47" s="38">
        <f>C47*E47</f>
        <v>0</v>
      </c>
      <c r="H47" s="39">
        <f>F47*0.000001</f>
        <v>0</v>
      </c>
      <c r="I47" s="40">
        <f>G47*0.000001</f>
        <v>0</v>
      </c>
    </row>
    <row r="48" spans="1:9" ht="13.5" thickBot="1" x14ac:dyDescent="0.25">
      <c r="A48" s="41" t="s">
        <v>176</v>
      </c>
      <c r="B48" s="42" t="s">
        <v>200</v>
      </c>
      <c r="C48" s="43">
        <v>0</v>
      </c>
      <c r="D48" s="44">
        <v>8.6999999999999994E-3</v>
      </c>
      <c r="E48" s="45">
        <v>8.9899999999999994E-2</v>
      </c>
      <c r="F48" s="63">
        <f>C48*D48</f>
        <v>0</v>
      </c>
      <c r="G48" s="63">
        <f>C48*E48</f>
        <v>0</v>
      </c>
      <c r="H48" s="64">
        <f>F48*0.000001</f>
        <v>0</v>
      </c>
      <c r="I48" s="65">
        <f>G48*0.000001</f>
        <v>0</v>
      </c>
    </row>
    <row r="49" spans="1:9" ht="36" customHeight="1" thickBot="1" x14ac:dyDescent="0.25">
      <c r="A49" s="146" t="s">
        <v>201</v>
      </c>
      <c r="B49" s="146"/>
      <c r="C49" s="146"/>
      <c r="D49" s="146"/>
      <c r="E49" s="146"/>
      <c r="F49" s="1"/>
      <c r="G49" s="1"/>
      <c r="H49" s="71" t="s">
        <v>202</v>
      </c>
      <c r="I49" s="71" t="s">
        <v>203</v>
      </c>
    </row>
    <row r="50" spans="1:9" ht="13.5" customHeight="1" thickBot="1" x14ac:dyDescent="0.25">
      <c r="B50" s="72" t="s">
        <v>204</v>
      </c>
      <c r="C50" s="73">
        <f>SUM(C10:C48)</f>
        <v>376374</v>
      </c>
      <c r="H50" s="73">
        <f>SUM(H11:H49)</f>
        <v>4.8511377999999996E-3</v>
      </c>
      <c r="I50" s="73">
        <f>SUM(I11:I48)</f>
        <v>6.064625399999999E-3</v>
      </c>
    </row>
    <row r="51" spans="1:9" ht="12.75" customHeight="1" x14ac:dyDescent="0.2">
      <c r="G51" s="147" t="s">
        <v>205</v>
      </c>
      <c r="H51" s="147"/>
      <c r="I51" s="147"/>
    </row>
    <row r="52" spans="1:9" x14ac:dyDescent="0.2">
      <c r="A52" s="143" t="s">
        <v>206</v>
      </c>
      <c r="B52" s="143"/>
    </row>
  </sheetData>
  <mergeCells count="7">
    <mergeCell ref="A52:B52"/>
    <mergeCell ref="D1:I1"/>
    <mergeCell ref="A8:A9"/>
    <mergeCell ref="B8:B9"/>
    <mergeCell ref="C8:C9"/>
    <mergeCell ref="A49:E49"/>
    <mergeCell ref="G51:I51"/>
  </mergeCells>
  <pageMargins left="0.75000000000000011" right="0.75000000000000011" top="1" bottom="1" header="0.5" footer="0.5"/>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I28" sqref="I28"/>
    </sheetView>
  </sheetViews>
  <sheetFormatPr defaultRowHeight="12.75" x14ac:dyDescent="0.2"/>
  <cols>
    <col min="1" max="1" width="32.7109375" customWidth="1"/>
    <col min="2" max="2" width="17.85546875" customWidth="1"/>
    <col min="3" max="3" width="13" customWidth="1"/>
    <col min="4" max="4" width="10.7109375" customWidth="1"/>
    <col min="5" max="5" width="11.7109375" customWidth="1"/>
    <col min="6" max="6" width="11.5703125" customWidth="1"/>
    <col min="7" max="7" width="10.28515625" customWidth="1"/>
    <col min="8" max="8" width="9.7109375" customWidth="1"/>
    <col min="9" max="9" width="9.85546875" customWidth="1"/>
    <col min="10" max="10" width="9.140625" style="15" customWidth="1"/>
    <col min="11" max="16384" width="9.140625" style="15"/>
  </cols>
  <sheetData>
    <row r="1" spans="1:16" x14ac:dyDescent="0.2">
      <c r="A1" s="12" t="s">
        <v>151</v>
      </c>
      <c r="B1" s="13" t="s">
        <v>281</v>
      </c>
      <c r="C1" s="14"/>
      <c r="D1" s="75" t="s">
        <v>1</v>
      </c>
      <c r="E1" s="75"/>
      <c r="F1" s="75"/>
      <c r="G1" s="75"/>
      <c r="H1" s="76"/>
      <c r="I1" s="77"/>
    </row>
    <row r="2" spans="1:16" x14ac:dyDescent="0.2">
      <c r="A2" s="78"/>
      <c r="B2" s="14"/>
      <c r="C2" s="14"/>
      <c r="D2" s="79"/>
      <c r="E2" s="79"/>
      <c r="F2" s="79"/>
      <c r="G2" s="79"/>
      <c r="H2" s="79"/>
      <c r="I2" s="79"/>
      <c r="J2" s="79"/>
      <c r="K2" s="79"/>
      <c r="M2" s="79"/>
      <c r="N2" s="80"/>
      <c r="O2" s="81"/>
    </row>
    <row r="3" spans="1:16" x14ac:dyDescent="0.2">
      <c r="A3" s="16" t="s">
        <v>152</v>
      </c>
      <c r="B3" s="17">
        <v>2013</v>
      </c>
      <c r="C3" s="15"/>
      <c r="D3" s="15"/>
      <c r="E3" s="15"/>
      <c r="F3" s="15"/>
      <c r="G3" s="15"/>
      <c r="H3" s="15"/>
      <c r="I3" s="15"/>
      <c r="P3" s="81"/>
    </row>
    <row r="4" spans="1:16" x14ac:dyDescent="0.2">
      <c r="A4" s="82" t="s">
        <v>207</v>
      </c>
      <c r="B4" s="17" t="s">
        <v>282</v>
      </c>
      <c r="C4" s="15" t="s">
        <v>208</v>
      </c>
      <c r="D4" s="17" t="s">
        <v>283</v>
      </c>
      <c r="F4" s="83" t="s">
        <v>209</v>
      </c>
      <c r="G4" s="137" t="s">
        <v>284</v>
      </c>
      <c r="P4" s="81"/>
    </row>
    <row r="5" spans="1:16" x14ac:dyDescent="0.2">
      <c r="F5" s="83" t="s">
        <v>210</v>
      </c>
      <c r="G5" s="17" t="s">
        <v>285</v>
      </c>
    </row>
    <row r="6" spans="1:16" x14ac:dyDescent="0.2">
      <c r="A6" s="84" t="s">
        <v>211</v>
      </c>
      <c r="B6" s="85"/>
      <c r="C6" s="85"/>
      <c r="D6" s="85"/>
      <c r="E6" s="85"/>
      <c r="F6" s="85"/>
      <c r="G6" s="85"/>
      <c r="H6" s="85"/>
      <c r="I6" s="86"/>
    </row>
    <row r="7" spans="1:16" x14ac:dyDescent="0.2">
      <c r="A7" s="87"/>
      <c r="B7" s="88"/>
      <c r="C7" s="88"/>
      <c r="D7" s="88"/>
      <c r="E7" s="88"/>
      <c r="F7" s="88"/>
      <c r="G7" s="88"/>
      <c r="H7" s="88"/>
      <c r="I7" s="88"/>
    </row>
    <row r="8" spans="1:16" x14ac:dyDescent="0.2">
      <c r="A8" s="89" t="s">
        <v>212</v>
      </c>
      <c r="B8" s="90">
        <v>43</v>
      </c>
      <c r="C8" s="15"/>
      <c r="D8" s="15"/>
      <c r="E8" s="15"/>
      <c r="F8" s="15"/>
      <c r="G8" s="15"/>
      <c r="H8" s="15"/>
      <c r="I8" s="15"/>
    </row>
    <row r="9" spans="1:16" x14ac:dyDescent="0.2">
      <c r="A9" s="89" t="s">
        <v>213</v>
      </c>
      <c r="B9" s="90">
        <v>8</v>
      </c>
      <c r="C9" s="15"/>
      <c r="D9" s="15"/>
      <c r="E9" s="15"/>
      <c r="F9" s="15"/>
      <c r="G9" s="15"/>
      <c r="H9" s="15"/>
      <c r="I9" s="15"/>
    </row>
    <row r="10" spans="1:16" x14ac:dyDescent="0.2">
      <c r="A10" s="89" t="s">
        <v>214</v>
      </c>
      <c r="B10" s="91">
        <f>SUM(B8:B9)</f>
        <v>51</v>
      </c>
      <c r="C10" s="15"/>
      <c r="D10" s="15"/>
      <c r="E10" s="15"/>
      <c r="F10" s="15"/>
      <c r="G10" s="15"/>
      <c r="H10" s="15"/>
      <c r="I10" s="15"/>
    </row>
    <row r="11" spans="1:16" x14ac:dyDescent="0.2">
      <c r="A11" s="81"/>
      <c r="B11" s="15"/>
      <c r="C11" s="15"/>
      <c r="D11" s="15"/>
      <c r="E11" s="15"/>
      <c r="F11" s="15"/>
      <c r="G11" s="15"/>
      <c r="H11" s="15"/>
      <c r="I11" s="15"/>
    </row>
    <row r="12" spans="1:16" x14ac:dyDescent="0.2">
      <c r="A12" s="148" t="s">
        <v>215</v>
      </c>
      <c r="B12" s="148"/>
      <c r="C12" s="148"/>
      <c r="D12" s="138">
        <v>124537</v>
      </c>
      <c r="E12" s="15"/>
      <c r="F12" s="15"/>
      <c r="G12" s="15"/>
      <c r="H12" s="15"/>
      <c r="I12" s="15"/>
    </row>
    <row r="13" spans="1:16" x14ac:dyDescent="0.2">
      <c r="A13" s="15"/>
      <c r="B13" s="15"/>
      <c r="C13" s="15"/>
      <c r="D13" s="15"/>
      <c r="E13" s="15"/>
      <c r="F13" s="15"/>
      <c r="G13" s="15"/>
      <c r="H13" s="15"/>
      <c r="I13" s="15"/>
    </row>
    <row r="14" spans="1:16" x14ac:dyDescent="0.2">
      <c r="A14" s="92" t="s">
        <v>216</v>
      </c>
      <c r="B14" s="93"/>
      <c r="C14" s="93"/>
      <c r="D14" s="93"/>
      <c r="E14" s="93"/>
      <c r="F14" s="93"/>
      <c r="G14" s="93"/>
      <c r="H14" s="93"/>
      <c r="I14" s="94"/>
    </row>
    <row r="15" spans="1:16" ht="13.5" thickBot="1" x14ac:dyDescent="0.25">
      <c r="A15" s="95"/>
      <c r="B15" s="95"/>
      <c r="C15" s="95"/>
      <c r="D15" s="95"/>
      <c r="E15" s="95"/>
      <c r="F15" s="95"/>
      <c r="G15" s="95"/>
      <c r="H15" s="95"/>
      <c r="I15" s="95"/>
    </row>
    <row r="16" spans="1:16" s="4" customFormat="1" ht="54.75" customHeight="1" thickBot="1" x14ac:dyDescent="0.25">
      <c r="A16" s="96" t="s">
        <v>217</v>
      </c>
      <c r="B16" s="97" t="s">
        <v>218</v>
      </c>
      <c r="C16" s="98" t="s">
        <v>219</v>
      </c>
      <c r="D16" s="97" t="s">
        <v>220</v>
      </c>
      <c r="E16" s="97" t="s">
        <v>221</v>
      </c>
      <c r="F16" s="97"/>
      <c r="G16" s="97"/>
      <c r="H16" s="97"/>
      <c r="I16" s="97"/>
    </row>
    <row r="17" spans="1:9" x14ac:dyDescent="0.2">
      <c r="A17" s="99" t="s">
        <v>222</v>
      </c>
      <c r="B17" s="139">
        <v>26282</v>
      </c>
      <c r="C17" s="101">
        <v>19.54</v>
      </c>
      <c r="D17" s="60">
        <f t="shared" ref="D17:D24" si="0">B17*C17</f>
        <v>513550.27999999997</v>
      </c>
      <c r="E17" s="60">
        <f t="shared" ref="E17:E24" si="1">D17*0.00045</f>
        <v>231.09762599999999</v>
      </c>
      <c r="F17" s="102"/>
      <c r="G17" s="74"/>
      <c r="H17" s="74"/>
      <c r="I17" s="74"/>
    </row>
    <row r="18" spans="1:9" x14ac:dyDescent="0.2">
      <c r="A18" s="103" t="s">
        <v>223</v>
      </c>
      <c r="B18" s="139">
        <v>8197</v>
      </c>
      <c r="C18" s="101">
        <v>22.37</v>
      </c>
      <c r="D18" s="60">
        <f t="shared" si="0"/>
        <v>183366.89</v>
      </c>
      <c r="E18" s="60">
        <f t="shared" si="1"/>
        <v>82.515100500000003</v>
      </c>
      <c r="F18" s="104"/>
      <c r="G18" s="15"/>
      <c r="H18" s="15"/>
      <c r="I18" s="15"/>
    </row>
    <row r="19" spans="1:9" x14ac:dyDescent="0.2">
      <c r="A19" s="103" t="s">
        <v>224</v>
      </c>
      <c r="B19" s="100">
        <v>0</v>
      </c>
      <c r="C19" s="105">
        <v>17.89</v>
      </c>
      <c r="D19" s="60">
        <f t="shared" si="0"/>
        <v>0</v>
      </c>
      <c r="E19" s="60">
        <f t="shared" si="1"/>
        <v>0</v>
      </c>
      <c r="F19" s="104"/>
      <c r="G19" s="15"/>
      <c r="H19" s="15"/>
      <c r="I19" s="15"/>
    </row>
    <row r="20" spans="1:9" x14ac:dyDescent="0.2">
      <c r="A20" s="103" t="s">
        <v>225</v>
      </c>
      <c r="B20" s="100">
        <v>0</v>
      </c>
      <c r="C20" s="101">
        <v>15.25</v>
      </c>
      <c r="D20" s="60">
        <f t="shared" si="0"/>
        <v>0</v>
      </c>
      <c r="E20" s="60">
        <f t="shared" si="1"/>
        <v>0</v>
      </c>
      <c r="F20" s="104"/>
      <c r="G20" s="15"/>
      <c r="H20" s="15"/>
      <c r="I20" s="15"/>
    </row>
    <row r="21" spans="1:9" x14ac:dyDescent="0.2">
      <c r="A21" s="103" t="s">
        <v>226</v>
      </c>
      <c r="B21" s="100">
        <v>0</v>
      </c>
      <c r="C21" s="105">
        <v>12.67</v>
      </c>
      <c r="D21" s="60">
        <f t="shared" si="0"/>
        <v>0</v>
      </c>
      <c r="E21" s="60">
        <f t="shared" si="1"/>
        <v>0</v>
      </c>
      <c r="F21" s="104"/>
      <c r="G21" s="15"/>
      <c r="H21" s="15"/>
      <c r="I21" s="15"/>
    </row>
    <row r="22" spans="1:9" x14ac:dyDescent="0.2">
      <c r="A22" s="103" t="s">
        <v>227</v>
      </c>
      <c r="B22" s="100">
        <v>0</v>
      </c>
      <c r="C22" s="100"/>
      <c r="D22" s="60">
        <f t="shared" si="0"/>
        <v>0</v>
      </c>
      <c r="E22" s="60">
        <f t="shared" si="1"/>
        <v>0</v>
      </c>
      <c r="F22" s="104"/>
      <c r="G22" s="15"/>
      <c r="H22" s="15"/>
      <c r="I22" s="15"/>
    </row>
    <row r="23" spans="1:9" x14ac:dyDescent="0.2">
      <c r="A23" s="103" t="s">
        <v>228</v>
      </c>
      <c r="B23" s="100">
        <v>0</v>
      </c>
      <c r="C23" s="100"/>
      <c r="D23" s="60">
        <f t="shared" si="0"/>
        <v>0</v>
      </c>
      <c r="E23" s="60">
        <f t="shared" si="1"/>
        <v>0</v>
      </c>
      <c r="F23" s="104"/>
      <c r="G23" s="15"/>
      <c r="H23" s="15"/>
      <c r="I23" s="15"/>
    </row>
    <row r="24" spans="1:9" x14ac:dyDescent="0.2">
      <c r="A24" s="103" t="s">
        <v>229</v>
      </c>
      <c r="B24" s="100">
        <v>0</v>
      </c>
      <c r="C24" s="100"/>
      <c r="D24" s="60">
        <f t="shared" si="0"/>
        <v>0</v>
      </c>
      <c r="E24" s="60">
        <f t="shared" si="1"/>
        <v>0</v>
      </c>
      <c r="F24" s="106"/>
      <c r="G24" s="107"/>
      <c r="H24" s="107"/>
      <c r="I24" s="107"/>
    </row>
    <row r="25" spans="1:9" x14ac:dyDescent="0.2">
      <c r="A25" s="108" t="s">
        <v>230</v>
      </c>
      <c r="B25" s="109" t="s">
        <v>231</v>
      </c>
      <c r="C25" s="110"/>
      <c r="D25" s="110"/>
      <c r="E25" s="110"/>
      <c r="F25" s="110"/>
      <c r="G25" s="110"/>
      <c r="H25" s="110"/>
      <c r="I25" s="111"/>
    </row>
    <row r="26" spans="1:9" ht="13.5" thickBot="1" x14ac:dyDescent="0.25">
      <c r="A26" s="88"/>
      <c r="B26" s="88"/>
      <c r="C26" s="88"/>
      <c r="D26" s="88"/>
      <c r="E26" s="88"/>
      <c r="F26" s="88"/>
      <c r="G26" s="88"/>
      <c r="H26" s="88"/>
      <c r="I26" s="88"/>
    </row>
    <row r="27" spans="1:9" s="4" customFormat="1" ht="53.25" customHeight="1" thickBot="1" x14ac:dyDescent="0.25">
      <c r="A27" s="112" t="s">
        <v>232</v>
      </c>
      <c r="B27" s="113"/>
      <c r="C27" s="97" t="s">
        <v>233</v>
      </c>
      <c r="D27" s="114"/>
      <c r="E27" s="113"/>
      <c r="F27" s="97" t="s">
        <v>234</v>
      </c>
      <c r="G27" s="97" t="s">
        <v>235</v>
      </c>
      <c r="H27" s="97" t="s">
        <v>236</v>
      </c>
      <c r="I27" s="97" t="s">
        <v>237</v>
      </c>
    </row>
    <row r="28" spans="1:9" ht="28.5" customHeight="1" x14ac:dyDescent="0.2">
      <c r="A28" s="115"/>
      <c r="B28" s="116" t="s">
        <v>238</v>
      </c>
      <c r="C28" s="140">
        <v>376374</v>
      </c>
      <c r="D28" s="117"/>
      <c r="E28" s="118"/>
      <c r="F28" s="100">
        <v>6.0646249999999997E-3</v>
      </c>
      <c r="G28" s="60">
        <f>F28*21</f>
        <v>0.12735712499999999</v>
      </c>
      <c r="H28" s="100">
        <v>4.8511379999999996E-3</v>
      </c>
      <c r="I28" s="60">
        <f>H28*310</f>
        <v>1.5038527799999999</v>
      </c>
    </row>
    <row r="29" spans="1:9" x14ac:dyDescent="0.2">
      <c r="A29" s="119"/>
      <c r="B29" s="119"/>
      <c r="C29" s="119"/>
      <c r="D29" s="119"/>
      <c r="E29" s="119"/>
      <c r="F29" s="119"/>
      <c r="G29" s="119"/>
      <c r="H29" s="119"/>
      <c r="I29" s="119"/>
    </row>
    <row r="30" spans="1:9" ht="33.75" customHeight="1" thickBot="1" x14ac:dyDescent="0.25">
      <c r="A30" s="120"/>
      <c r="B30" s="121" t="s">
        <v>239</v>
      </c>
      <c r="C30" s="122"/>
      <c r="D30" s="123"/>
      <c r="E30" s="123"/>
      <c r="F30" s="123"/>
      <c r="G30" s="123"/>
      <c r="H30" s="123"/>
      <c r="I30" s="124"/>
    </row>
    <row r="31" spans="1:9" ht="22.5" customHeight="1" thickBot="1" x14ac:dyDescent="0.25">
      <c r="A31" s="125" t="s">
        <v>240</v>
      </c>
      <c r="B31" s="126">
        <f>SUM(E17:E24)+G28+I28</f>
        <v>315.243936405</v>
      </c>
      <c r="C31" s="112"/>
      <c r="D31" s="127"/>
      <c r="E31" s="127"/>
      <c r="F31" s="127"/>
      <c r="G31" s="127"/>
      <c r="H31" s="127"/>
      <c r="I31" s="128"/>
    </row>
    <row r="32" spans="1:9" s="131" customFormat="1" x14ac:dyDescent="0.2">
      <c r="A32" s="129" t="s">
        <v>22</v>
      </c>
      <c r="B32" s="130"/>
      <c r="C32" s="130"/>
      <c r="D32" s="130"/>
      <c r="E32" s="130"/>
      <c r="F32" s="130"/>
      <c r="G32" s="130"/>
      <c r="H32" s="130"/>
      <c r="I32" s="130"/>
    </row>
    <row r="33" spans="1:9" s="131" customFormat="1" x14ac:dyDescent="0.2">
      <c r="A33" s="132" t="s">
        <v>241</v>
      </c>
      <c r="B33" s="130"/>
      <c r="C33" s="130"/>
      <c r="D33" s="130"/>
      <c r="E33" s="130"/>
      <c r="F33" s="130"/>
      <c r="G33" s="130"/>
      <c r="H33" s="130"/>
      <c r="I33" s="130"/>
    </row>
    <row r="34" spans="1:9" s="131" customFormat="1" x14ac:dyDescent="0.2">
      <c r="A34" s="133" t="s">
        <v>242</v>
      </c>
      <c r="B34" s="133"/>
      <c r="C34" s="133"/>
      <c r="D34" s="133"/>
      <c r="E34" s="133"/>
      <c r="F34" s="133"/>
      <c r="G34" s="133"/>
      <c r="H34" s="133"/>
      <c r="I34" s="130"/>
    </row>
    <row r="35" spans="1:9" ht="39" customHeight="1" x14ac:dyDescent="0.2">
      <c r="A35" s="149" t="s">
        <v>243</v>
      </c>
      <c r="B35" s="149"/>
      <c r="C35" s="149"/>
      <c r="D35" s="149"/>
      <c r="E35" s="149"/>
      <c r="F35" s="149"/>
      <c r="G35" s="134"/>
      <c r="H35" s="134"/>
    </row>
    <row r="36" spans="1:9" x14ac:dyDescent="0.2">
      <c r="A36" s="131"/>
      <c r="B36" s="134"/>
      <c r="C36" s="134"/>
      <c r="D36" s="134"/>
      <c r="E36" s="134"/>
      <c r="F36" s="134"/>
      <c r="G36" s="134"/>
      <c r="H36" s="134"/>
    </row>
    <row r="37" spans="1:9" x14ac:dyDescent="0.2">
      <c r="A37" s="134"/>
      <c r="B37" s="134"/>
      <c r="C37" s="134"/>
      <c r="D37" s="134"/>
      <c r="E37" s="134"/>
      <c r="F37" s="134"/>
      <c r="G37" s="134"/>
      <c r="H37" s="134"/>
    </row>
    <row r="38" spans="1:9" x14ac:dyDescent="0.2">
      <c r="A38" s="134"/>
      <c r="B38" s="134"/>
      <c r="C38" s="134"/>
      <c r="D38" s="134"/>
      <c r="E38" s="134"/>
      <c r="F38" s="134"/>
      <c r="G38" s="134"/>
      <c r="H38" s="134"/>
    </row>
    <row r="39" spans="1:9" x14ac:dyDescent="0.2">
      <c r="A39" s="134"/>
      <c r="B39" s="134"/>
      <c r="C39" s="134"/>
      <c r="D39" s="134"/>
      <c r="E39" s="134"/>
      <c r="F39" s="134"/>
      <c r="G39" s="134"/>
      <c r="H39" s="134"/>
    </row>
    <row r="40" spans="1:9" x14ac:dyDescent="0.2">
      <c r="A40" s="134"/>
      <c r="B40" s="134"/>
      <c r="C40" s="134"/>
      <c r="D40" s="134"/>
      <c r="E40" s="134"/>
      <c r="F40" s="134"/>
      <c r="G40" s="134"/>
      <c r="H40" s="134"/>
    </row>
    <row r="41" spans="1:9" x14ac:dyDescent="0.2">
      <c r="A41" s="134"/>
      <c r="B41" s="134"/>
      <c r="C41" s="134"/>
      <c r="D41" s="134"/>
      <c r="E41" s="134"/>
      <c r="F41" s="134"/>
      <c r="G41" s="134"/>
      <c r="H41" s="134"/>
    </row>
    <row r="42" spans="1:9" x14ac:dyDescent="0.2">
      <c r="A42" s="134"/>
      <c r="B42" s="134"/>
      <c r="C42" s="134"/>
      <c r="D42" s="134"/>
      <c r="E42" s="134"/>
      <c r="F42" s="134"/>
      <c r="G42" s="134"/>
      <c r="H42" s="134"/>
    </row>
  </sheetData>
  <mergeCells count="2">
    <mergeCell ref="A12:C12"/>
    <mergeCell ref="A35:F35"/>
  </mergeCells>
  <hyperlinks>
    <hyperlink ref="G4" r:id="rId1"/>
  </hyperlinks>
  <pageMargins left="0.5" right="0.5" top="0.5" bottom="0.5" header="0.5" footer="0.5"/>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1__Vehicle_Inventory</vt:lpstr>
      <vt:lpstr>2__Vehicle_CH4_&amp;_N20</vt:lpstr>
      <vt:lpstr>3__Fleet_Summary</vt:lpstr>
      <vt:lpstr>'1__Vehicle_Inventory'!Print_Area</vt:lpstr>
      <vt:lpstr>'2__Vehicle_CH4_&amp;_N20'!Print_Area</vt:lpstr>
      <vt:lpstr>'3__Fleet_Summary'!Print_Area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Price</dc:creator>
  <cp:lastModifiedBy>Sarah Harney</cp:lastModifiedBy>
  <cp:lastPrinted>2014-07-27T17:25:12Z</cp:lastPrinted>
  <dcterms:created xsi:type="dcterms:W3CDTF">2008-08-11T22:21:17Z</dcterms:created>
  <dcterms:modified xsi:type="dcterms:W3CDTF">2014-09-14T03:36:46Z</dcterms:modified>
</cp:coreProperties>
</file>