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5600" windowHeight="14740" activeTab="2"/>
  </bookViews>
  <sheets>
    <sheet name="Read Me Instructions" sheetId="3" r:id="rId1"/>
    <sheet name="EUI Change from Usage Data" sheetId="2" r:id="rId2"/>
    <sheet name="EUI Change for Audit" sheetId="1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Q14" i="2"/>
  <c r="Q13" i="2"/>
  <c r="Q12" i="2"/>
  <c r="Q11" i="2"/>
  <c r="Q10" i="2"/>
  <c r="Q9" i="2"/>
  <c r="Q8" i="2"/>
  <c r="Q7" i="2"/>
  <c r="Q6" i="2"/>
  <c r="Q5" i="2"/>
  <c r="Q4" i="2"/>
  <c r="Q3" i="2"/>
  <c r="P14" i="2"/>
  <c r="P13" i="2"/>
  <c r="P12" i="2"/>
  <c r="P11" i="2"/>
  <c r="P10" i="2"/>
  <c r="P9" i="2"/>
  <c r="P8" i="2"/>
  <c r="P7" i="2"/>
  <c r="P6" i="2"/>
  <c r="P5" i="2"/>
  <c r="P4" i="2"/>
  <c r="P3" i="2"/>
  <c r="T14" i="2"/>
  <c r="S14" i="2"/>
  <c r="I14" i="2"/>
  <c r="H14" i="2"/>
  <c r="T13" i="2"/>
  <c r="S13" i="2"/>
  <c r="I13" i="2"/>
  <c r="H13" i="2"/>
  <c r="T12" i="2"/>
  <c r="S12" i="2"/>
  <c r="I12" i="2"/>
  <c r="H12" i="2"/>
  <c r="T11" i="2"/>
  <c r="S11" i="2"/>
  <c r="I11" i="2"/>
  <c r="H11" i="2"/>
  <c r="T10" i="2"/>
  <c r="S10" i="2"/>
  <c r="I10" i="2"/>
  <c r="H10" i="2"/>
  <c r="T9" i="2"/>
  <c r="S9" i="2"/>
  <c r="I9" i="2"/>
  <c r="H9" i="2"/>
  <c r="T8" i="2"/>
  <c r="S8" i="2"/>
  <c r="I8" i="2"/>
  <c r="H8" i="2"/>
  <c r="T7" i="2"/>
  <c r="S7" i="2"/>
  <c r="I7" i="2"/>
  <c r="H7" i="2"/>
  <c r="T6" i="2"/>
  <c r="S6" i="2"/>
  <c r="I6" i="2"/>
  <c r="H6" i="2"/>
  <c r="T5" i="2"/>
  <c r="S5" i="2"/>
  <c r="I5" i="2"/>
  <c r="H5" i="2"/>
  <c r="T4" i="2"/>
  <c r="S4" i="2"/>
  <c r="I4" i="2"/>
  <c r="H4" i="2"/>
  <c r="I3" i="2"/>
  <c r="H3" i="2"/>
  <c r="T3" i="2"/>
  <c r="T15" i="2"/>
  <c r="Q4" i="1"/>
  <c r="H14" i="1"/>
  <c r="H13" i="1"/>
  <c r="H12" i="1"/>
  <c r="H11" i="1"/>
  <c r="H10" i="1"/>
  <c r="H9" i="1"/>
  <c r="H8" i="1"/>
  <c r="H7" i="1"/>
  <c r="H6" i="1"/>
  <c r="H5" i="1"/>
  <c r="H4" i="1"/>
  <c r="H3" i="1"/>
  <c r="I3" i="1"/>
  <c r="I14" i="1"/>
  <c r="I13" i="1"/>
  <c r="I12" i="1"/>
  <c r="I11" i="1"/>
  <c r="I10" i="1"/>
  <c r="I9" i="1"/>
  <c r="I8" i="1"/>
  <c r="I7" i="1"/>
  <c r="I6" i="1"/>
  <c r="I5" i="1"/>
  <c r="I4" i="1"/>
  <c r="P3" i="1"/>
  <c r="P14" i="1"/>
  <c r="P13" i="1"/>
  <c r="P12" i="1"/>
  <c r="P11" i="1"/>
  <c r="P10" i="1"/>
  <c r="P9" i="1"/>
  <c r="P8" i="1"/>
  <c r="P7" i="1"/>
  <c r="P6" i="1"/>
  <c r="P5" i="1"/>
  <c r="Q3" i="1"/>
  <c r="S3" i="1"/>
  <c r="T3" i="1"/>
  <c r="Q14" i="1"/>
  <c r="Q13" i="1"/>
  <c r="Q12" i="1"/>
  <c r="Q11" i="1"/>
  <c r="S11" i="1"/>
  <c r="T11" i="1"/>
  <c r="Q10" i="1"/>
  <c r="Q9" i="1"/>
  <c r="S9" i="1"/>
  <c r="T9" i="1"/>
  <c r="Q8" i="1"/>
  <c r="S8" i="1"/>
  <c r="T8" i="1"/>
  <c r="Q7" i="1"/>
  <c r="Q6" i="1"/>
  <c r="S6" i="1"/>
  <c r="T6" i="1"/>
  <c r="Q5" i="1"/>
  <c r="S14" i="1"/>
  <c r="S13" i="1"/>
  <c r="S12" i="1"/>
  <c r="T12" i="1"/>
  <c r="T14" i="1"/>
  <c r="T13" i="1"/>
  <c r="P4" i="1"/>
  <c r="S10" i="1"/>
  <c r="T10" i="1"/>
  <c r="S5" i="1"/>
  <c r="T5" i="1"/>
  <c r="S4" i="1"/>
  <c r="T4" i="1"/>
  <c r="S7" i="1"/>
  <c r="T7" i="1"/>
  <c r="T15" i="1"/>
</calcChain>
</file>

<file path=xl/sharedStrings.xml><?xml version="1.0" encoding="utf-8"?>
<sst xmlns="http://schemas.openxmlformats.org/spreadsheetml/2006/main" count="77" uniqueCount="49">
  <si>
    <t>total kbtu per month</t>
  </si>
  <si>
    <t>Enter your grid purchased electricity (kWh) in this column</t>
  </si>
  <si>
    <t>Enter your natural gas (therms) in this column</t>
  </si>
  <si>
    <t>Enter your oil (gallons) in this column</t>
  </si>
  <si>
    <t>Enter your propane (gallons) into this column</t>
  </si>
  <si>
    <t>Enter your on-site generated electricity (kWh) into this column</t>
  </si>
  <si>
    <t>Adapted from Solar Oregon's site EUI calcualtor for homes http://solaroregon.org/downloads/eui-calculator/view</t>
  </si>
  <si>
    <t>Weighted</t>
  </si>
  <si>
    <t>% Change EUI in Facility</t>
  </si>
  <si>
    <t>Building</t>
  </si>
  <si>
    <t>Building area in square feet</t>
  </si>
  <si>
    <t>Baseline EUI</t>
  </si>
  <si>
    <t>EUI after Energy Upgrades</t>
  </si>
  <si>
    <t>total kbtu per month after energy upgrades</t>
  </si>
  <si>
    <t>Enter potential electricity savings from ECMs (kWh) in this column</t>
  </si>
  <si>
    <t>Enter  potential natural gas savings from ECMs (therms) in this column</t>
  </si>
  <si>
    <t>Enter potential oil savings from ECMs (gallons) in this column</t>
  </si>
  <si>
    <t>Enter potential propane savings from ECMs (gallons) in this column</t>
  </si>
  <si>
    <t>Enter potential on-site generated electricity from ECMs (kWh) in this column</t>
  </si>
  <si>
    <t xml:space="preserve"> </t>
  </si>
  <si>
    <r>
      <t xml:space="preserve">Baseline Energy Usage Data from Energy Audit Date </t>
    </r>
    <r>
      <rPr>
        <b/>
        <sz val="11"/>
        <color theme="1"/>
        <rFont val="Calibri"/>
        <family val="2"/>
        <scheme val="minor"/>
      </rPr>
      <t>--------------------------&gt;</t>
    </r>
  </si>
  <si>
    <t>Energy Usage Data Most recent 12 months Dated------------------------------&gt;</t>
  </si>
  <si>
    <t>Current EUI</t>
  </si>
  <si>
    <t>There are two approaches that you can take to measure the change in your Energy Use Intensity (EUI) required for this action.</t>
  </si>
  <si>
    <t>Approach #1 - Change in Energy Use Instensity based on recent Energy Use Data after a previous audit</t>
  </si>
  <si>
    <t>Since this action requires a measure of your entire building portfolio, you will need to provide data for all buildings in your</t>
  </si>
  <si>
    <t>portfolio regardless of whether or not any upgrades have been completed on each building.</t>
  </si>
  <si>
    <t xml:space="preserve">     The spreadsheet tool will automatically calulate for you the Energy Use Intensity score for each building based on the data.</t>
  </si>
  <si>
    <t>(4) The spreadsheet will calculate the change in Energy Use Intensity for each building, and will also provide the weighted EUI for your entire portfolio.</t>
  </si>
  <si>
    <r>
      <t xml:space="preserve">     The </t>
    </r>
    <r>
      <rPr>
        <b/>
        <sz val="14"/>
        <color theme="1"/>
        <rFont val="Times New Roman"/>
        <family val="1"/>
      </rPr>
      <t>red shaded cel</t>
    </r>
    <r>
      <rPr>
        <sz val="14"/>
        <color theme="1"/>
        <rFont val="Times New Roman"/>
        <family val="1"/>
      </rPr>
      <t>l in column T is the change in EUI for the portfolio that is used to place you on the sliding scale of points for this action.</t>
    </r>
  </si>
  <si>
    <t>To do this, follow these steps:</t>
  </si>
  <si>
    <t>Approach #2 - Change in Energy Use Instensity based on potential savings identified in an Energy Audit</t>
  </si>
  <si>
    <t>(1) Use the tab in this spreadsheet titled "EUI Change from Usage Data"</t>
  </si>
  <si>
    <t>(1) Use the tab in this spreadsheet titled "EUI Change from Audit"</t>
  </si>
  <si>
    <t>(3) For each building, enter  the energy usage for the most recent 12 months of actual energy use data in the cells in Columns K - O .</t>
  </si>
  <si>
    <t>(2) For each building, enter the name of the facility, the square footage for the facility, and the energy usage identified in the baseline audit in Columns B - G.</t>
  </si>
  <si>
    <r>
      <t xml:space="preserve">     This data will go into the </t>
    </r>
    <r>
      <rPr>
        <b/>
        <sz val="14"/>
        <color theme="1"/>
        <rFont val="Times New Roman"/>
        <family val="1"/>
      </rPr>
      <t>yellow shaded cells</t>
    </r>
    <r>
      <rPr>
        <sz val="14"/>
        <color theme="1"/>
        <rFont val="Times New Roman"/>
        <family val="1"/>
      </rPr>
      <t xml:space="preserve"> of the spreadsheet. Be sure to include the date for the year of the audit in Cell H1.</t>
    </r>
  </si>
  <si>
    <r>
      <t xml:space="preserve">     This data will go into the</t>
    </r>
    <r>
      <rPr>
        <b/>
        <sz val="14"/>
        <color theme="1"/>
        <rFont val="Times New Roman"/>
        <family val="1"/>
      </rPr>
      <t xml:space="preserve"> blue shaded cells</t>
    </r>
    <r>
      <rPr>
        <sz val="14"/>
        <color theme="1"/>
        <rFont val="Times New Roman"/>
        <family val="1"/>
      </rPr>
      <t xml:space="preserve"> of the spreadsheet. Be sure to include the date for the year of the energy use data in Cell P1.</t>
    </r>
  </si>
  <si>
    <t>portfolio. The changes in Energy Use Instenity for this approach will be based on estimated energy savings identified in the audit.</t>
  </si>
  <si>
    <t>Baseline Energy Usage Data from Energy Audit Date --------------------------&gt;</t>
  </si>
  <si>
    <t>Potential Savings identified  from Energy Audit</t>
  </si>
  <si>
    <t>(3) For each building, enter  the potential energy savings estimated from implementing the upgrade measures in the audit in Columns K - O .</t>
  </si>
  <si>
    <r>
      <t xml:space="preserve">     This data will go into the</t>
    </r>
    <r>
      <rPr>
        <b/>
        <sz val="14"/>
        <color theme="1"/>
        <rFont val="Times New Roman"/>
        <family val="1"/>
      </rPr>
      <t xml:space="preserve"> green shaded cells</t>
    </r>
    <r>
      <rPr>
        <sz val="14"/>
        <color theme="1"/>
        <rFont val="Times New Roman"/>
        <family val="1"/>
      </rPr>
      <t xml:space="preserve"> of the spreadsheet. Be sure to include the date for the year of the energy use data in the appropriate box.</t>
    </r>
  </si>
  <si>
    <t>Hartley Dodge Memorial</t>
  </si>
  <si>
    <t>Madison Public Safety Complex</t>
  </si>
  <si>
    <t>Department of Publics Works Garage</t>
  </si>
  <si>
    <t>Madison Water &amp; Light Plant</t>
  </si>
  <si>
    <t>Madison Public Library</t>
  </si>
  <si>
    <t>LGEA-reviewed ESPM data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</si>
</sst>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_(* #,##0.00_);_(* \(#,##0.00\);_(* &quot;-&quot;??_);_(@_)"/>
    <numFmt numFmtId="167" formatCode="#,##0.000\ &quot;THM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0"/>
      <name val="Calibri"/>
      <family val="2"/>
      <scheme val="minor"/>
    </font>
    <font>
      <b/>
      <u/>
      <sz val="14"/>
      <color theme="1"/>
      <name val="Times New Roman"/>
      <family val="1"/>
    </font>
    <font>
      <sz val="10"/>
      <name val="Times New Roman"/>
      <family val="1"/>
    </font>
    <font>
      <sz val="8"/>
      <name val="Arial"/>
    </font>
    <font>
      <b/>
      <sz val="8"/>
      <name val="Arial"/>
      <family val="2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auto="1"/>
      </right>
      <top style="thin">
        <color indexed="18"/>
      </top>
      <bottom style="thin">
        <color auto="1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" fontId="11" fillId="12" borderId="6" applyNumberFormat="0" applyProtection="0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3" borderId="1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0" fillId="5" borderId="0" xfId="0" applyFill="1"/>
    <xf numFmtId="0" fontId="0" fillId="5" borderId="0" xfId="0" applyFill="1" applyBorder="1" applyAlignment="1">
      <alignment horizontal="center" vertical="center" wrapText="1"/>
    </xf>
    <xf numFmtId="164" fontId="0" fillId="5" borderId="0" xfId="0" applyNumberFormat="1" applyFill="1"/>
    <xf numFmtId="164" fontId="0" fillId="0" borderId="1" xfId="0" applyNumberFormat="1" applyBorder="1"/>
    <xf numFmtId="0" fontId="0" fillId="0" borderId="3" xfId="0" applyBorder="1" applyAlignment="1"/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/>
    <xf numFmtId="165" fontId="0" fillId="0" borderId="1" xfId="0" applyNumberFormat="1" applyBorder="1"/>
    <xf numFmtId="10" fontId="0" fillId="0" borderId="1" xfId="0" applyNumberFormat="1" applyBorder="1"/>
    <xf numFmtId="0" fontId="0" fillId="5" borderId="1" xfId="0" applyFill="1" applyBorder="1"/>
    <xf numFmtId="10" fontId="5" fillId="4" borderId="0" xfId="0" applyNumberFormat="1" applyFont="1" applyFill="1"/>
    <xf numFmtId="3" fontId="0" fillId="7" borderId="1" xfId="0" applyNumberFormat="1" applyFont="1" applyFill="1" applyBorder="1"/>
    <xf numFmtId="3" fontId="0" fillId="7" borderId="1" xfId="1" applyNumberFormat="1" applyFont="1" applyFill="1" applyBorder="1"/>
    <xf numFmtId="14" fontId="0" fillId="3" borderId="1" xfId="0" applyNumberFormat="1" applyFont="1" applyFill="1" applyBorder="1"/>
    <xf numFmtId="3" fontId="0" fillId="8" borderId="1" xfId="0" applyNumberFormat="1" applyFont="1" applyFill="1" applyBorder="1"/>
    <xf numFmtId="14" fontId="0" fillId="8" borderId="1" xfId="0" applyNumberFormat="1" applyFill="1" applyBorder="1" applyAlignment="1"/>
    <xf numFmtId="0" fontId="6" fillId="0" borderId="0" xfId="0" applyFont="1"/>
    <xf numFmtId="10" fontId="8" fillId="9" borderId="0" xfId="0" applyNumberFormat="1" applyFont="1" applyFill="1"/>
    <xf numFmtId="0" fontId="9" fillId="0" borderId="0" xfId="0" applyFont="1"/>
    <xf numFmtId="0" fontId="10" fillId="10" borderId="5" xfId="2" applyNumberFormat="1" applyFont="1" applyFill="1" applyBorder="1" applyAlignment="1" applyProtection="1">
      <alignment horizontal="left" vertical="center"/>
      <protection locked="0"/>
    </xf>
    <xf numFmtId="0" fontId="10" fillId="11" borderId="5" xfId="2" applyNumberFormat="1" applyFont="1" applyFill="1" applyBorder="1" applyAlignment="1" applyProtection="1">
      <alignment horizontal="left" vertical="center"/>
      <protection locked="0"/>
    </xf>
    <xf numFmtId="3" fontId="10" fillId="10" borderId="5" xfId="3" applyNumberFormat="1" applyFont="1" applyFill="1" applyBorder="1" applyAlignment="1" applyProtection="1">
      <alignment horizontal="center" vertical="center"/>
      <protection locked="0"/>
    </xf>
    <xf numFmtId="3" fontId="10" fillId="11" borderId="5" xfId="3" applyNumberFormat="1" applyFont="1" applyFill="1" applyBorder="1" applyAlignment="1" applyProtection="1">
      <alignment horizontal="center" vertical="center"/>
      <protection locked="0"/>
    </xf>
    <xf numFmtId="3" fontId="10" fillId="10" borderId="5" xfId="2" applyNumberFormat="1" applyFont="1" applyFill="1" applyBorder="1" applyAlignment="1" applyProtection="1">
      <alignment horizontal="center" vertical="center" wrapText="1"/>
      <protection locked="0"/>
    </xf>
    <xf numFmtId="3" fontId="10" fillId="11" borderId="5" xfId="2" applyNumberFormat="1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>
      <alignment horizontal="center" vertical="center" wrapText="1"/>
    </xf>
    <xf numFmtId="167" fontId="12" fillId="12" borderId="6" xfId="4" applyNumberFormat="1" applyFont="1">
      <alignment vertical="center"/>
    </xf>
    <xf numFmtId="167" fontId="12" fillId="12" borderId="7" xfId="4" applyNumberFormat="1" applyFont="1" applyBorder="1">
      <alignment vertical="center"/>
    </xf>
    <xf numFmtId="3" fontId="13" fillId="7" borderId="1" xfId="0" applyNumberFormat="1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</cellXfs>
  <cellStyles count="9">
    <cellStyle name="Comma 2" xfId="3"/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Neutral" xfId="1" builtinId="28"/>
    <cellStyle name="Normal" xfId="0" builtinId="0"/>
    <cellStyle name="Normal 2" xfId="2"/>
    <cellStyle name="SAPBEXaggData 2" xfId="4"/>
  </cellStyles>
  <dxfs count="0"/>
  <tableStyles count="0" defaultTableStyle="TableStyleMedium2" defaultPivotStyle="PivotStyleLight16"/>
  <colors>
    <mruColors>
      <color rgb="FF00FF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5" workbookViewId="0">
      <selection activeCell="G39" sqref="G39"/>
    </sheetView>
  </sheetViews>
  <sheetFormatPr baseColWidth="10" defaultColWidth="8.83203125" defaultRowHeight="16" x14ac:dyDescent="0"/>
  <cols>
    <col min="1" max="16384" width="8.83203125" style="27"/>
  </cols>
  <sheetData>
    <row r="1" spans="1:2">
      <c r="A1" s="27" t="s">
        <v>23</v>
      </c>
    </row>
    <row r="3" spans="1:2">
      <c r="A3" s="29" t="s">
        <v>24</v>
      </c>
    </row>
    <row r="4" spans="1:2">
      <c r="A4" s="27" t="s">
        <v>25</v>
      </c>
    </row>
    <row r="5" spans="1:2">
      <c r="A5" s="27" t="s">
        <v>26</v>
      </c>
    </row>
    <row r="6" spans="1:2">
      <c r="A6" s="27" t="s">
        <v>30</v>
      </c>
    </row>
    <row r="7" spans="1:2">
      <c r="B7" s="27" t="s">
        <v>32</v>
      </c>
    </row>
    <row r="9" spans="1:2">
      <c r="B9" s="27" t="s">
        <v>35</v>
      </c>
    </row>
    <row r="10" spans="1:2">
      <c r="B10" s="27" t="s">
        <v>36</v>
      </c>
    </row>
    <row r="11" spans="1:2">
      <c r="B11" s="27" t="s">
        <v>27</v>
      </c>
    </row>
    <row r="13" spans="1:2">
      <c r="B13" s="27" t="s">
        <v>34</v>
      </c>
    </row>
    <row r="14" spans="1:2">
      <c r="B14" s="27" t="s">
        <v>37</v>
      </c>
    </row>
    <row r="15" spans="1:2">
      <c r="B15" s="27" t="s">
        <v>27</v>
      </c>
    </row>
    <row r="17" spans="1:2">
      <c r="B17" s="27" t="s">
        <v>28</v>
      </c>
    </row>
    <row r="18" spans="1:2">
      <c r="B18" s="27" t="s">
        <v>29</v>
      </c>
    </row>
    <row r="21" spans="1:2">
      <c r="A21" s="29" t="s">
        <v>31</v>
      </c>
    </row>
    <row r="22" spans="1:2">
      <c r="A22" s="27" t="s">
        <v>25</v>
      </c>
    </row>
    <row r="23" spans="1:2">
      <c r="A23" s="27" t="s">
        <v>38</v>
      </c>
    </row>
    <row r="24" spans="1:2">
      <c r="A24" s="27" t="s">
        <v>30</v>
      </c>
    </row>
    <row r="25" spans="1:2">
      <c r="B25" s="27" t="s">
        <v>33</v>
      </c>
    </row>
    <row r="27" spans="1:2">
      <c r="B27" s="27" t="s">
        <v>35</v>
      </c>
    </row>
    <row r="28" spans="1:2">
      <c r="B28" s="27" t="s">
        <v>36</v>
      </c>
    </row>
    <row r="29" spans="1:2">
      <c r="B29" s="27" t="s">
        <v>27</v>
      </c>
    </row>
    <row r="31" spans="1:2">
      <c r="B31" s="27" t="s">
        <v>41</v>
      </c>
    </row>
    <row r="32" spans="1:2">
      <c r="B32" s="27" t="s">
        <v>42</v>
      </c>
    </row>
    <row r="33" spans="2:2">
      <c r="B33" s="27" t="s">
        <v>27</v>
      </c>
    </row>
    <row r="35" spans="2:2">
      <c r="B35" s="27" t="s">
        <v>28</v>
      </c>
    </row>
    <row r="36" spans="2:2">
      <c r="B36" s="27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E24" sqref="E24"/>
    </sheetView>
  </sheetViews>
  <sheetFormatPr baseColWidth="10" defaultColWidth="8.83203125" defaultRowHeight="14" x14ac:dyDescent="0"/>
  <cols>
    <col min="1" max="1" width="28.5" customWidth="1"/>
    <col min="2" max="2" width="10.83203125" customWidth="1"/>
    <col min="3" max="3" width="15" customWidth="1"/>
    <col min="4" max="7" width="12.6640625" customWidth="1"/>
    <col min="8" max="8" width="15" customWidth="1"/>
    <col min="9" max="9" width="9.5" customWidth="1"/>
    <col min="10" max="10" width="0.83203125" customWidth="1"/>
    <col min="11" max="11" width="15" customWidth="1"/>
    <col min="12" max="15" width="12.6640625" customWidth="1"/>
    <col min="16" max="16" width="15" customWidth="1"/>
    <col min="17" max="17" width="9.5" customWidth="1"/>
    <col min="18" max="18" width="0.83203125" customWidth="1"/>
    <col min="19" max="19" width="10.83203125" customWidth="1"/>
    <col min="20" max="20" width="13.33203125" bestFit="1" customWidth="1"/>
  </cols>
  <sheetData>
    <row r="1" spans="1:20" ht="39.75" customHeight="1">
      <c r="A1" s="1"/>
      <c r="B1" s="1"/>
      <c r="C1" s="40" t="s">
        <v>20</v>
      </c>
      <c r="D1" s="41"/>
      <c r="E1" s="41"/>
      <c r="F1" s="41"/>
      <c r="G1" s="42"/>
      <c r="H1" s="24"/>
      <c r="I1" s="12"/>
      <c r="J1" s="8"/>
      <c r="K1" s="43" t="s">
        <v>21</v>
      </c>
      <c r="L1" s="44"/>
      <c r="M1" s="44"/>
      <c r="N1" s="44"/>
      <c r="O1" s="45"/>
      <c r="P1" s="26"/>
      <c r="Q1" s="12"/>
      <c r="R1" s="8"/>
    </row>
    <row r="2" spans="1:20" ht="70">
      <c r="A2" s="13" t="s">
        <v>9</v>
      </c>
      <c r="B2" s="14" t="s">
        <v>10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0</v>
      </c>
      <c r="I2" s="15" t="s">
        <v>11</v>
      </c>
      <c r="J2" s="9"/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0</v>
      </c>
      <c r="Q2" s="15" t="s">
        <v>22</v>
      </c>
      <c r="R2" s="16"/>
      <c r="S2" s="15" t="s">
        <v>8</v>
      </c>
      <c r="T2" s="15" t="s">
        <v>7</v>
      </c>
    </row>
    <row r="3" spans="1:20">
      <c r="A3" s="7"/>
      <c r="B3" s="4"/>
      <c r="C3" s="4"/>
      <c r="D3" s="4"/>
      <c r="E3" s="4"/>
      <c r="F3" s="4"/>
      <c r="G3" s="4"/>
      <c r="H3" s="5" t="str">
        <f>IF(B3="","",(C3*3.413*3.14+D3*100*1.05+E3*138.69*1.01+F3*91.33*1.01+G3*3.413))</f>
        <v/>
      </c>
      <c r="I3" s="11" t="str">
        <f>IF(B3="","",(C3*3.413*3.14+D3*100*1.05+E3*138.69*1.01+F3*91.33*1.01+G3*3.413)/B3)</f>
        <v/>
      </c>
      <c r="J3" s="10"/>
      <c r="K3" s="25"/>
      <c r="L3" s="25"/>
      <c r="M3" s="25"/>
      <c r="N3" s="25"/>
      <c r="O3" s="25"/>
      <c r="P3" s="5" t="str">
        <f>IF(B3="","",(K3*3.413*3.14+L3*100*1.05+M3*138.69*1.01+N3*91.33*1.01+O3*3.413))</f>
        <v/>
      </c>
      <c r="Q3" s="11" t="str">
        <f>IF(B3="","",(K3*3.413*3.14+L3*100*1.05+M3*138.69*1.01+N3*91.33*1.01+O3*3.413)/B3)</f>
        <v/>
      </c>
      <c r="R3" s="17"/>
      <c r="S3" s="18" t="str">
        <f>IF(B3="","",(Q3/I3)-1)</f>
        <v/>
      </c>
      <c r="T3" s="19" t="str">
        <f>IF(B3="","",(B3/SUM(B$3:B$14))*S3)</f>
        <v/>
      </c>
    </row>
    <row r="4" spans="1:20">
      <c r="A4" s="7"/>
      <c r="B4" s="4"/>
      <c r="C4" s="4"/>
      <c r="D4" s="4"/>
      <c r="E4" s="4"/>
      <c r="F4" s="4"/>
      <c r="G4" s="4"/>
      <c r="H4" s="5" t="str">
        <f t="shared" ref="H4:H14" si="0">IF(B4="","",(C4*3.413*3.14+D4*100*1.05+E4*138.69*1.01+F4*91.33*1.01+G4*3.413))</f>
        <v/>
      </c>
      <c r="I4" s="11" t="str">
        <f t="shared" ref="I4:I14" si="1">IF(B4="","",(C4*3.413*3.14+D4*100*1.05+E4*138.69*1.01+F4*91.33*1.01+G4*3.413)/B4)</f>
        <v/>
      </c>
      <c r="J4" s="10"/>
      <c r="K4" s="25"/>
      <c r="L4" s="25"/>
      <c r="M4" s="25"/>
      <c r="N4" s="25"/>
      <c r="O4" s="25"/>
      <c r="P4" s="5" t="str">
        <f t="shared" ref="P4:P14" si="2">IF(B4="","",(K4*3.413*3.14+L4*100*1.05+M4*138.69*1.01+N4*91.33*1.01+O4*3.413))</f>
        <v/>
      </c>
      <c r="Q4" s="11" t="str">
        <f t="shared" ref="Q4:Q14" si="3">IF(B4="","",(K4*3.413*3.14+L4*100*1.05+M4*138.69*1.01+N4*91.33*1.01+O4*3.413)/B4)</f>
        <v/>
      </c>
      <c r="R4" s="17"/>
      <c r="S4" s="18" t="str">
        <f t="shared" ref="S4:S14" si="4">IF(B4="","",(Q4/I4)-1)</f>
        <v/>
      </c>
      <c r="T4" s="19" t="str">
        <f t="shared" ref="T4:T14" si="5">IF(B4="","",(B4/SUM(B$3:B$14))*S4)</f>
        <v/>
      </c>
    </row>
    <row r="5" spans="1:20">
      <c r="A5" s="7"/>
      <c r="B5" s="4"/>
      <c r="C5" s="4"/>
      <c r="D5" s="4"/>
      <c r="E5" s="4"/>
      <c r="F5" s="4"/>
      <c r="G5" s="4"/>
      <c r="H5" s="5" t="str">
        <f t="shared" si="0"/>
        <v/>
      </c>
      <c r="I5" s="11" t="str">
        <f t="shared" si="1"/>
        <v/>
      </c>
      <c r="J5" s="10"/>
      <c r="K5" s="25"/>
      <c r="L5" s="25"/>
      <c r="M5" s="25"/>
      <c r="N5" s="25"/>
      <c r="O5" s="25"/>
      <c r="P5" s="5" t="str">
        <f t="shared" si="2"/>
        <v/>
      </c>
      <c r="Q5" s="11" t="str">
        <f t="shared" si="3"/>
        <v/>
      </c>
      <c r="R5" s="17"/>
      <c r="S5" s="18" t="str">
        <f t="shared" si="4"/>
        <v/>
      </c>
      <c r="T5" s="19" t="str">
        <f t="shared" si="5"/>
        <v/>
      </c>
    </row>
    <row r="6" spans="1:20">
      <c r="A6" s="7"/>
      <c r="B6" s="4"/>
      <c r="C6" s="4"/>
      <c r="D6" s="4"/>
      <c r="E6" s="4"/>
      <c r="F6" s="4"/>
      <c r="G6" s="4"/>
      <c r="H6" s="5" t="str">
        <f t="shared" si="0"/>
        <v/>
      </c>
      <c r="I6" s="11" t="str">
        <f t="shared" si="1"/>
        <v/>
      </c>
      <c r="J6" s="10"/>
      <c r="K6" s="25"/>
      <c r="L6" s="25"/>
      <c r="M6" s="25"/>
      <c r="N6" s="25"/>
      <c r="O6" s="25"/>
      <c r="P6" s="5" t="str">
        <f t="shared" si="2"/>
        <v/>
      </c>
      <c r="Q6" s="11" t="str">
        <f t="shared" si="3"/>
        <v/>
      </c>
      <c r="R6" s="17"/>
      <c r="S6" s="18" t="str">
        <f t="shared" si="4"/>
        <v/>
      </c>
      <c r="T6" s="19" t="str">
        <f t="shared" si="5"/>
        <v/>
      </c>
    </row>
    <row r="7" spans="1:20">
      <c r="A7" s="7"/>
      <c r="B7" s="4"/>
      <c r="C7" s="4"/>
      <c r="D7" s="4"/>
      <c r="E7" s="4"/>
      <c r="F7" s="4"/>
      <c r="G7" s="4"/>
      <c r="H7" s="5" t="str">
        <f t="shared" si="0"/>
        <v/>
      </c>
      <c r="I7" s="11" t="str">
        <f t="shared" si="1"/>
        <v/>
      </c>
      <c r="J7" s="10"/>
      <c r="K7" s="25"/>
      <c r="L7" s="25"/>
      <c r="M7" s="25"/>
      <c r="N7" s="25"/>
      <c r="O7" s="25"/>
      <c r="P7" s="5" t="str">
        <f t="shared" si="2"/>
        <v/>
      </c>
      <c r="Q7" s="11" t="str">
        <f t="shared" si="3"/>
        <v/>
      </c>
      <c r="R7" s="17"/>
      <c r="S7" s="18" t="str">
        <f t="shared" si="4"/>
        <v/>
      </c>
      <c r="T7" s="19" t="str">
        <f t="shared" si="5"/>
        <v/>
      </c>
    </row>
    <row r="8" spans="1:20">
      <c r="A8" s="7"/>
      <c r="B8" s="4"/>
      <c r="C8" s="4"/>
      <c r="D8" s="4"/>
      <c r="E8" s="4"/>
      <c r="F8" s="4"/>
      <c r="G8" s="4"/>
      <c r="H8" s="5" t="str">
        <f t="shared" si="0"/>
        <v/>
      </c>
      <c r="I8" s="11" t="str">
        <f t="shared" si="1"/>
        <v/>
      </c>
      <c r="J8" s="10"/>
      <c r="K8" s="25"/>
      <c r="L8" s="25"/>
      <c r="M8" s="25"/>
      <c r="N8" s="25"/>
      <c r="O8" s="25"/>
      <c r="P8" s="5" t="str">
        <f t="shared" si="2"/>
        <v/>
      </c>
      <c r="Q8" s="11" t="str">
        <f t="shared" si="3"/>
        <v/>
      </c>
      <c r="R8" s="17"/>
      <c r="S8" s="18" t="str">
        <f t="shared" si="4"/>
        <v/>
      </c>
      <c r="T8" s="19" t="str">
        <f t="shared" si="5"/>
        <v/>
      </c>
    </row>
    <row r="9" spans="1:20">
      <c r="A9" s="7"/>
      <c r="B9" s="4"/>
      <c r="C9" s="4"/>
      <c r="D9" s="4"/>
      <c r="E9" s="4"/>
      <c r="F9" s="4"/>
      <c r="G9" s="4"/>
      <c r="H9" s="5" t="str">
        <f t="shared" si="0"/>
        <v/>
      </c>
      <c r="I9" s="11" t="str">
        <f t="shared" si="1"/>
        <v/>
      </c>
      <c r="J9" s="10"/>
      <c r="K9" s="25"/>
      <c r="L9" s="25"/>
      <c r="M9" s="25"/>
      <c r="N9" s="25"/>
      <c r="O9" s="25"/>
      <c r="P9" s="5" t="str">
        <f t="shared" si="2"/>
        <v/>
      </c>
      <c r="Q9" s="11" t="str">
        <f t="shared" si="3"/>
        <v/>
      </c>
      <c r="R9" s="17"/>
      <c r="S9" s="18" t="str">
        <f t="shared" si="4"/>
        <v/>
      </c>
      <c r="T9" s="19" t="str">
        <f t="shared" si="5"/>
        <v/>
      </c>
    </row>
    <row r="10" spans="1:20">
      <c r="A10" s="7"/>
      <c r="B10" s="4"/>
      <c r="C10" s="4"/>
      <c r="D10" s="4"/>
      <c r="E10" s="4"/>
      <c r="F10" s="4"/>
      <c r="G10" s="4"/>
      <c r="H10" s="5" t="str">
        <f t="shared" si="0"/>
        <v/>
      </c>
      <c r="I10" s="11" t="str">
        <f t="shared" si="1"/>
        <v/>
      </c>
      <c r="J10" s="10"/>
      <c r="K10" s="25"/>
      <c r="L10" s="25"/>
      <c r="M10" s="25"/>
      <c r="N10" s="25"/>
      <c r="O10" s="25"/>
      <c r="P10" s="5" t="str">
        <f t="shared" si="2"/>
        <v/>
      </c>
      <c r="Q10" s="11" t="str">
        <f t="shared" si="3"/>
        <v/>
      </c>
      <c r="R10" s="17"/>
      <c r="S10" s="18" t="str">
        <f t="shared" si="4"/>
        <v/>
      </c>
      <c r="T10" s="19" t="str">
        <f t="shared" si="5"/>
        <v/>
      </c>
    </row>
    <row r="11" spans="1:20">
      <c r="A11" s="7"/>
      <c r="B11" s="4"/>
      <c r="C11" s="4"/>
      <c r="D11" s="4"/>
      <c r="E11" s="4"/>
      <c r="F11" s="4"/>
      <c r="G11" s="4"/>
      <c r="H11" s="5" t="str">
        <f t="shared" si="0"/>
        <v/>
      </c>
      <c r="I11" s="11" t="str">
        <f t="shared" si="1"/>
        <v/>
      </c>
      <c r="J11" s="10"/>
      <c r="K11" s="25"/>
      <c r="L11" s="25"/>
      <c r="M11" s="25"/>
      <c r="N11" s="25"/>
      <c r="O11" s="25"/>
      <c r="P11" s="5" t="str">
        <f t="shared" si="2"/>
        <v/>
      </c>
      <c r="Q11" s="11" t="str">
        <f t="shared" si="3"/>
        <v/>
      </c>
      <c r="R11" s="17"/>
      <c r="S11" s="18" t="str">
        <f t="shared" si="4"/>
        <v/>
      </c>
      <c r="T11" s="19" t="str">
        <f t="shared" si="5"/>
        <v/>
      </c>
    </row>
    <row r="12" spans="1:20">
      <c r="A12" s="7"/>
      <c r="B12" s="4"/>
      <c r="C12" s="4"/>
      <c r="D12" s="4"/>
      <c r="E12" s="4"/>
      <c r="F12" s="4"/>
      <c r="G12" s="4"/>
      <c r="H12" s="5" t="str">
        <f t="shared" si="0"/>
        <v/>
      </c>
      <c r="I12" s="11" t="str">
        <f t="shared" si="1"/>
        <v/>
      </c>
      <c r="J12" s="10"/>
      <c r="K12" s="25"/>
      <c r="L12" s="25"/>
      <c r="M12" s="25"/>
      <c r="N12" s="25"/>
      <c r="O12" s="25"/>
      <c r="P12" s="5" t="str">
        <f t="shared" si="2"/>
        <v/>
      </c>
      <c r="Q12" s="11" t="str">
        <f t="shared" si="3"/>
        <v/>
      </c>
      <c r="R12" s="17"/>
      <c r="S12" s="18" t="str">
        <f t="shared" si="4"/>
        <v/>
      </c>
      <c r="T12" s="19" t="str">
        <f t="shared" si="5"/>
        <v/>
      </c>
    </row>
    <row r="13" spans="1:20">
      <c r="A13" s="7"/>
      <c r="B13" s="4"/>
      <c r="C13" s="4"/>
      <c r="D13" s="4"/>
      <c r="E13" s="4"/>
      <c r="F13" s="4"/>
      <c r="G13" s="4"/>
      <c r="H13" s="5" t="str">
        <f t="shared" si="0"/>
        <v/>
      </c>
      <c r="I13" s="11" t="str">
        <f t="shared" si="1"/>
        <v/>
      </c>
      <c r="J13" s="8"/>
      <c r="K13" s="25"/>
      <c r="L13" s="25"/>
      <c r="M13" s="25"/>
      <c r="N13" s="25"/>
      <c r="O13" s="25"/>
      <c r="P13" s="5" t="str">
        <f t="shared" si="2"/>
        <v/>
      </c>
      <c r="Q13" s="11" t="str">
        <f t="shared" si="3"/>
        <v/>
      </c>
      <c r="R13" s="20"/>
      <c r="S13" s="18" t="str">
        <f t="shared" si="4"/>
        <v/>
      </c>
      <c r="T13" s="19" t="str">
        <f t="shared" si="5"/>
        <v/>
      </c>
    </row>
    <row r="14" spans="1:20">
      <c r="A14" s="7"/>
      <c r="B14" s="4"/>
      <c r="C14" s="4"/>
      <c r="D14" s="4"/>
      <c r="E14" s="4"/>
      <c r="F14" s="4"/>
      <c r="G14" s="4"/>
      <c r="H14" s="5" t="str">
        <f t="shared" si="0"/>
        <v/>
      </c>
      <c r="I14" s="11" t="str">
        <f t="shared" si="1"/>
        <v/>
      </c>
      <c r="J14" s="8"/>
      <c r="K14" s="25"/>
      <c r="L14" s="25"/>
      <c r="M14" s="25"/>
      <c r="N14" s="25"/>
      <c r="O14" s="25"/>
      <c r="P14" s="5" t="str">
        <f t="shared" si="2"/>
        <v/>
      </c>
      <c r="Q14" s="11" t="str">
        <f t="shared" si="3"/>
        <v/>
      </c>
      <c r="R14" s="20"/>
      <c r="S14" s="18" t="str">
        <f t="shared" si="4"/>
        <v/>
      </c>
      <c r="T14" s="19" t="str">
        <f t="shared" si="5"/>
        <v/>
      </c>
    </row>
    <row r="15" spans="1:20" ht="23">
      <c r="I15" s="3"/>
      <c r="J15" s="3"/>
      <c r="Q15" s="3"/>
      <c r="R15" s="3"/>
      <c r="T15" s="28">
        <f>SUM(T3:T14)</f>
        <v>0</v>
      </c>
    </row>
    <row r="16" spans="1:20">
      <c r="C16" s="2" t="s">
        <v>6</v>
      </c>
      <c r="D16" s="2"/>
      <c r="E16" s="2"/>
      <c r="F16" s="2"/>
      <c r="K16" s="2"/>
      <c r="L16" s="2"/>
      <c r="M16" s="2"/>
      <c r="N16" s="2"/>
    </row>
    <row r="18" spans="1:1">
      <c r="A18" t="s">
        <v>19</v>
      </c>
    </row>
  </sheetData>
  <mergeCells count="2">
    <mergeCell ref="C1:G1"/>
    <mergeCell ref="K1:O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K22" sqref="K22"/>
    </sheetView>
  </sheetViews>
  <sheetFormatPr baseColWidth="10" defaultColWidth="8.83203125" defaultRowHeight="14" x14ac:dyDescent="0"/>
  <cols>
    <col min="1" max="1" width="28.5" customWidth="1"/>
    <col min="2" max="2" width="10.83203125" customWidth="1"/>
    <col min="3" max="3" width="15" customWidth="1"/>
    <col min="4" max="7" width="12.6640625" customWidth="1"/>
    <col min="8" max="8" width="15" customWidth="1"/>
    <col min="9" max="9" width="9.5" customWidth="1"/>
    <col min="10" max="10" width="0.83203125" customWidth="1"/>
    <col min="11" max="11" width="15" customWidth="1"/>
    <col min="12" max="15" width="12.6640625" customWidth="1"/>
    <col min="16" max="16" width="15" customWidth="1"/>
    <col min="17" max="17" width="9.5" customWidth="1"/>
    <col min="18" max="18" width="0.83203125" customWidth="1"/>
    <col min="19" max="19" width="10.83203125" customWidth="1"/>
    <col min="20" max="20" width="13.33203125" bestFit="1" customWidth="1"/>
  </cols>
  <sheetData>
    <row r="1" spans="1:20" ht="53" customHeight="1">
      <c r="A1" s="1"/>
      <c r="B1" s="1"/>
      <c r="C1" s="40" t="s">
        <v>39</v>
      </c>
      <c r="D1" s="41"/>
      <c r="E1" s="41"/>
      <c r="F1" s="41"/>
      <c r="G1" s="42"/>
      <c r="H1" s="36" t="s">
        <v>48</v>
      </c>
      <c r="I1" s="12"/>
      <c r="J1" s="8"/>
      <c r="K1" s="46" t="s">
        <v>40</v>
      </c>
      <c r="L1" s="47"/>
      <c r="M1" s="47"/>
      <c r="N1" s="47"/>
      <c r="O1" s="48"/>
      <c r="R1" s="8"/>
    </row>
    <row r="2" spans="1:20" ht="98">
      <c r="A2" s="13" t="s">
        <v>9</v>
      </c>
      <c r="B2" s="14" t="s">
        <v>10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0</v>
      </c>
      <c r="I2" s="15" t="s">
        <v>11</v>
      </c>
      <c r="J2" s="9"/>
      <c r="K2" s="15" t="s">
        <v>14</v>
      </c>
      <c r="L2" s="15" t="s">
        <v>15</v>
      </c>
      <c r="M2" s="15" t="s">
        <v>16</v>
      </c>
      <c r="N2" s="15" t="s">
        <v>17</v>
      </c>
      <c r="O2" s="15" t="s">
        <v>18</v>
      </c>
      <c r="P2" s="15" t="s">
        <v>13</v>
      </c>
      <c r="Q2" s="15" t="s">
        <v>12</v>
      </c>
      <c r="R2" s="16"/>
      <c r="S2" s="15" t="s">
        <v>8</v>
      </c>
      <c r="T2" s="15" t="s">
        <v>7</v>
      </c>
    </row>
    <row r="3" spans="1:20">
      <c r="A3" s="30" t="s">
        <v>43</v>
      </c>
      <c r="B3" s="32">
        <v>39756</v>
      </c>
      <c r="C3" s="34">
        <v>464400</v>
      </c>
      <c r="D3" s="37">
        <v>33973.642</v>
      </c>
      <c r="E3" s="4">
        <v>0</v>
      </c>
      <c r="F3" s="4">
        <v>0</v>
      </c>
      <c r="G3" s="4">
        <v>0</v>
      </c>
      <c r="H3" s="5">
        <f>IF(B3="","",(C3*3.413*3.14+D3*100*1.05+E3*138.69*1.01+F3*91.33*1.01+G3*3.413))</f>
        <v>8544123.6180000007</v>
      </c>
      <c r="I3" s="11">
        <f>IF(B3="","",(C3*3.413*3.14+D3*100*1.05+E3*138.69*1.01+F3*91.33*1.01+G3*3.413)/B3)</f>
        <v>214.91406625415033</v>
      </c>
      <c r="J3" s="10"/>
      <c r="K3" s="22"/>
      <c r="L3" s="22"/>
      <c r="M3" s="23"/>
      <c r="N3" s="23"/>
      <c r="O3" s="23"/>
      <c r="P3" s="6">
        <f>IF(B3="","",((C3-K3)*3.413*3.14+(D3-L3)*100*1.05+(E3-M3)*138.69*1.01+(F3-N3)*91.33*1.01+(O3*3.413-O3*3.413*3.14)))</f>
        <v>8544123.6180000007</v>
      </c>
      <c r="Q3" s="11">
        <f>IF(B3="","",((C3-K3)*3.413*3.14+(D3-L3)*100*1.05+(E3-M3)*138.69*1.01+(F3-N3)*91.33*1.01+(O3*3.413-O3*3.413*3.14))/B3)</f>
        <v>214.91406625415033</v>
      </c>
      <c r="R3" s="17"/>
      <c r="S3" s="18">
        <f>IF(B3="","",(Q3/I3)-1)</f>
        <v>0</v>
      </c>
      <c r="T3" s="19">
        <f>IF(B3="","",(B3/SUM(B$3:B$14))*S3)</f>
        <v>0</v>
      </c>
    </row>
    <row r="4" spans="1:20">
      <c r="A4" s="31" t="s">
        <v>44</v>
      </c>
      <c r="B4" s="33">
        <v>42829</v>
      </c>
      <c r="C4" s="35">
        <v>492300</v>
      </c>
      <c r="D4" s="37">
        <v>19605.002</v>
      </c>
      <c r="E4" s="4">
        <v>0</v>
      </c>
      <c r="F4" s="4">
        <v>0</v>
      </c>
      <c r="G4" s="4">
        <v>0</v>
      </c>
      <c r="H4" s="5">
        <f t="shared" ref="H4:H14" si="0">IF(B4="","",(C4*3.413*3.14+D4*100*1.05+E4*138.69*1.01+F4*91.33*1.01+G4*3.413))</f>
        <v>7334415.6959999995</v>
      </c>
      <c r="I4" s="11">
        <f t="shared" ref="I4:I14" si="1">IF(B4="","",(C4*3.413*3.14+D4*100*1.05+E4*138.69*1.01+F4*91.33*1.01+G4*3.413)/B4)</f>
        <v>171.24881963155804</v>
      </c>
      <c r="J4" s="10"/>
      <c r="K4" s="22"/>
      <c r="L4" s="22"/>
      <c r="M4" s="23"/>
      <c r="N4" s="23"/>
      <c r="O4" s="23"/>
      <c r="P4" s="6">
        <f t="shared" ref="P4:P14" si="2">IF(B4="","",((C4-K4)*3.413*3.14+(D4-L4)*100*1.05+(E4-M4)*138.69*1.01+(F4-N4)*91.33*1.01+(O4*3.413-O4*3.413*3.14)))</f>
        <v>7334415.6959999995</v>
      </c>
      <c r="Q4" s="11">
        <f t="shared" ref="Q4:Q14" si="3">IF(B4="","",((C4-K4)*3.413*3.14+(D4-L4)*100*1.05+(E4-M4)*138.69*1.01+(F4-N4)*91.33*1.01+(O4*3.413-O4*3.413*3.14))/B4)</f>
        <v>171.24881963155804</v>
      </c>
      <c r="R4" s="17"/>
      <c r="S4" s="18">
        <f t="shared" ref="S4:S14" si="4">IF(B4="","",(Q4/I4)-1)</f>
        <v>0</v>
      </c>
      <c r="T4" s="19">
        <f t="shared" ref="T4:T14" si="5">IF(B4="","",(B4/SUM(B$3:B$14))*S4)</f>
        <v>0</v>
      </c>
    </row>
    <row r="5" spans="1:20" ht="19" customHeight="1">
      <c r="A5" s="30" t="s">
        <v>45</v>
      </c>
      <c r="B5" s="32">
        <v>12298</v>
      </c>
      <c r="C5" s="34">
        <v>52200</v>
      </c>
      <c r="D5" s="37">
        <v>14614</v>
      </c>
      <c r="E5" s="4">
        <v>0</v>
      </c>
      <c r="F5" s="4">
        <v>0</v>
      </c>
      <c r="G5" s="4">
        <v>0</v>
      </c>
      <c r="H5" s="5">
        <f t="shared" si="0"/>
        <v>2093888.004</v>
      </c>
      <c r="I5" s="11">
        <f t="shared" si="1"/>
        <v>170.26248202959832</v>
      </c>
      <c r="J5" s="10"/>
      <c r="K5" s="22"/>
      <c r="L5" s="39">
        <v>2116.6535880000001</v>
      </c>
      <c r="M5" s="23"/>
      <c r="N5" s="23"/>
      <c r="O5" s="23"/>
      <c r="P5" s="6">
        <f t="shared" si="2"/>
        <v>1871639.37726</v>
      </c>
      <c r="Q5" s="11">
        <f t="shared" si="3"/>
        <v>152.19054946007481</v>
      </c>
      <c r="R5" s="17"/>
      <c r="S5" s="18">
        <f t="shared" si="4"/>
        <v>-0.10614160180269128</v>
      </c>
      <c r="T5" s="19">
        <f t="shared" si="5"/>
        <v>-9.9101811394932838E-3</v>
      </c>
    </row>
    <row r="6" spans="1:20">
      <c r="A6" s="31" t="s">
        <v>46</v>
      </c>
      <c r="B6" s="33">
        <v>12875</v>
      </c>
      <c r="C6" s="35">
        <v>800480</v>
      </c>
      <c r="D6" s="37">
        <v>4203.5409999999993</v>
      </c>
      <c r="E6" s="4">
        <v>0</v>
      </c>
      <c r="F6" s="4">
        <v>0</v>
      </c>
      <c r="G6" s="4">
        <v>0</v>
      </c>
      <c r="H6" s="5">
        <f t="shared" si="0"/>
        <v>9019971.8785999995</v>
      </c>
      <c r="I6" s="11">
        <f t="shared" si="1"/>
        <v>700.58034008543689</v>
      </c>
      <c r="J6" s="10"/>
      <c r="K6" s="22"/>
      <c r="L6" s="22"/>
      <c r="M6" s="23"/>
      <c r="N6" s="23"/>
      <c r="O6" s="23"/>
      <c r="P6" s="6">
        <f t="shared" si="2"/>
        <v>9019971.8785999995</v>
      </c>
      <c r="Q6" s="11">
        <f t="shared" si="3"/>
        <v>700.58034008543689</v>
      </c>
      <c r="R6" s="17"/>
      <c r="S6" s="18">
        <f t="shared" si="4"/>
        <v>0</v>
      </c>
      <c r="T6" s="19">
        <f t="shared" si="5"/>
        <v>0</v>
      </c>
    </row>
    <row r="7" spans="1:20">
      <c r="A7" s="30" t="s">
        <v>47</v>
      </c>
      <c r="B7" s="32">
        <v>23958</v>
      </c>
      <c r="C7" s="34">
        <v>558000</v>
      </c>
      <c r="D7" s="38">
        <v>17706.37</v>
      </c>
      <c r="E7" s="4">
        <v>0</v>
      </c>
      <c r="F7" s="4">
        <v>0</v>
      </c>
      <c r="G7" s="4">
        <v>0</v>
      </c>
      <c r="H7" s="5">
        <f t="shared" si="0"/>
        <v>7839154.4100000001</v>
      </c>
      <c r="I7" s="11">
        <f t="shared" si="1"/>
        <v>327.2040408214375</v>
      </c>
      <c r="J7" s="10"/>
      <c r="K7" s="22"/>
      <c r="L7" s="22"/>
      <c r="M7" s="23"/>
      <c r="N7" s="23"/>
      <c r="O7" s="23"/>
      <c r="P7" s="6">
        <f t="shared" si="2"/>
        <v>7839154.4100000001</v>
      </c>
      <c r="Q7" s="11">
        <f t="shared" si="3"/>
        <v>327.2040408214375</v>
      </c>
      <c r="R7" s="17"/>
      <c r="S7" s="18">
        <f t="shared" si="4"/>
        <v>0</v>
      </c>
      <c r="T7" s="19">
        <f t="shared" si="5"/>
        <v>0</v>
      </c>
    </row>
    <row r="8" spans="1:20">
      <c r="A8" s="7"/>
      <c r="B8" s="4"/>
      <c r="C8" s="4"/>
      <c r="D8" s="4"/>
      <c r="E8" s="4"/>
      <c r="F8" s="4"/>
      <c r="G8" s="4"/>
      <c r="H8" s="5" t="str">
        <f t="shared" si="0"/>
        <v/>
      </c>
      <c r="I8" s="11" t="str">
        <f t="shared" si="1"/>
        <v/>
      </c>
      <c r="J8" s="10"/>
      <c r="K8" s="22"/>
      <c r="L8" s="22"/>
      <c r="M8" s="23"/>
      <c r="N8" s="23"/>
      <c r="O8" s="23"/>
      <c r="P8" s="6" t="str">
        <f t="shared" si="2"/>
        <v/>
      </c>
      <c r="Q8" s="11" t="str">
        <f t="shared" si="3"/>
        <v/>
      </c>
      <c r="R8" s="17"/>
      <c r="S8" s="18" t="str">
        <f t="shared" si="4"/>
        <v/>
      </c>
      <c r="T8" s="19" t="str">
        <f t="shared" si="5"/>
        <v/>
      </c>
    </row>
    <row r="9" spans="1:20">
      <c r="A9" s="7"/>
      <c r="B9" s="4"/>
      <c r="C9" s="4"/>
      <c r="D9" s="4"/>
      <c r="E9" s="4"/>
      <c r="F9" s="4"/>
      <c r="G9" s="4"/>
      <c r="H9" s="5" t="str">
        <f t="shared" si="0"/>
        <v/>
      </c>
      <c r="I9" s="11" t="str">
        <f t="shared" si="1"/>
        <v/>
      </c>
      <c r="J9" s="10"/>
      <c r="K9" s="22"/>
      <c r="L9" s="22"/>
      <c r="M9" s="23"/>
      <c r="N9" s="23"/>
      <c r="O9" s="23"/>
      <c r="P9" s="6" t="str">
        <f t="shared" si="2"/>
        <v/>
      </c>
      <c r="Q9" s="11" t="str">
        <f t="shared" si="3"/>
        <v/>
      </c>
      <c r="R9" s="17"/>
      <c r="S9" s="18" t="str">
        <f t="shared" si="4"/>
        <v/>
      </c>
      <c r="T9" s="19" t="str">
        <f t="shared" si="5"/>
        <v/>
      </c>
    </row>
    <row r="10" spans="1:20">
      <c r="A10" s="7"/>
      <c r="B10" s="4"/>
      <c r="C10" s="4"/>
      <c r="D10" s="4"/>
      <c r="E10" s="4"/>
      <c r="F10" s="4"/>
      <c r="G10" s="4"/>
      <c r="H10" s="5" t="str">
        <f t="shared" si="0"/>
        <v/>
      </c>
      <c r="I10" s="11" t="str">
        <f t="shared" si="1"/>
        <v/>
      </c>
      <c r="J10" s="10"/>
      <c r="K10" s="22"/>
      <c r="L10" s="22"/>
      <c r="M10" s="23"/>
      <c r="N10" s="23"/>
      <c r="O10" s="23"/>
      <c r="P10" s="6" t="str">
        <f t="shared" si="2"/>
        <v/>
      </c>
      <c r="Q10" s="11" t="str">
        <f t="shared" si="3"/>
        <v/>
      </c>
      <c r="R10" s="17"/>
      <c r="S10" s="18" t="str">
        <f t="shared" si="4"/>
        <v/>
      </c>
      <c r="T10" s="19" t="str">
        <f t="shared" si="5"/>
        <v/>
      </c>
    </row>
    <row r="11" spans="1:20">
      <c r="A11" s="7"/>
      <c r="B11" s="4"/>
      <c r="C11" s="4"/>
      <c r="D11" s="4"/>
      <c r="E11" s="4"/>
      <c r="F11" s="4"/>
      <c r="G11" s="4"/>
      <c r="H11" s="5" t="str">
        <f t="shared" si="0"/>
        <v/>
      </c>
      <c r="I11" s="11" t="str">
        <f t="shared" si="1"/>
        <v/>
      </c>
      <c r="J11" s="10"/>
      <c r="K11" s="22"/>
      <c r="L11" s="22"/>
      <c r="M11" s="23"/>
      <c r="N11" s="23"/>
      <c r="O11" s="23"/>
      <c r="P11" s="6" t="str">
        <f t="shared" si="2"/>
        <v/>
      </c>
      <c r="Q11" s="11" t="str">
        <f t="shared" si="3"/>
        <v/>
      </c>
      <c r="R11" s="17"/>
      <c r="S11" s="18" t="str">
        <f t="shared" si="4"/>
        <v/>
      </c>
      <c r="T11" s="19" t="str">
        <f t="shared" si="5"/>
        <v/>
      </c>
    </row>
    <row r="12" spans="1:20">
      <c r="A12" s="7"/>
      <c r="B12" s="4"/>
      <c r="C12" s="4"/>
      <c r="D12" s="4"/>
      <c r="E12" s="4"/>
      <c r="F12" s="4"/>
      <c r="G12" s="4"/>
      <c r="H12" s="5" t="str">
        <f t="shared" si="0"/>
        <v/>
      </c>
      <c r="I12" s="11" t="str">
        <f t="shared" si="1"/>
        <v/>
      </c>
      <c r="J12" s="10"/>
      <c r="K12" s="22"/>
      <c r="L12" s="22"/>
      <c r="M12" s="23"/>
      <c r="N12" s="23"/>
      <c r="O12" s="23"/>
      <c r="P12" s="6" t="str">
        <f t="shared" si="2"/>
        <v/>
      </c>
      <c r="Q12" s="11" t="str">
        <f t="shared" si="3"/>
        <v/>
      </c>
      <c r="R12" s="17"/>
      <c r="S12" s="18" t="str">
        <f t="shared" si="4"/>
        <v/>
      </c>
      <c r="T12" s="19" t="str">
        <f t="shared" si="5"/>
        <v/>
      </c>
    </row>
    <row r="13" spans="1:20">
      <c r="A13" s="7"/>
      <c r="B13" s="4"/>
      <c r="C13" s="4"/>
      <c r="D13" s="4"/>
      <c r="E13" s="4"/>
      <c r="F13" s="4"/>
      <c r="G13" s="4"/>
      <c r="H13" s="5" t="str">
        <f t="shared" si="0"/>
        <v/>
      </c>
      <c r="I13" s="11" t="str">
        <f t="shared" si="1"/>
        <v/>
      </c>
      <c r="J13" s="8"/>
      <c r="K13" s="22"/>
      <c r="L13" s="22"/>
      <c r="M13" s="23"/>
      <c r="N13" s="23"/>
      <c r="O13" s="23"/>
      <c r="P13" s="6" t="str">
        <f t="shared" si="2"/>
        <v/>
      </c>
      <c r="Q13" s="11" t="str">
        <f t="shared" si="3"/>
        <v/>
      </c>
      <c r="R13" s="20"/>
      <c r="S13" s="18" t="str">
        <f t="shared" si="4"/>
        <v/>
      </c>
      <c r="T13" s="19" t="str">
        <f t="shared" si="5"/>
        <v/>
      </c>
    </row>
    <row r="14" spans="1:20">
      <c r="A14" s="7"/>
      <c r="B14" s="4"/>
      <c r="C14" s="4"/>
      <c r="D14" s="4"/>
      <c r="E14" s="4"/>
      <c r="F14" s="4"/>
      <c r="G14" s="4"/>
      <c r="H14" s="5" t="str">
        <f t="shared" si="0"/>
        <v/>
      </c>
      <c r="I14" s="11" t="str">
        <f t="shared" si="1"/>
        <v/>
      </c>
      <c r="J14" s="8"/>
      <c r="K14" s="22"/>
      <c r="L14" s="22"/>
      <c r="M14" s="23"/>
      <c r="N14" s="23"/>
      <c r="O14" s="23"/>
      <c r="P14" s="6" t="str">
        <f t="shared" si="2"/>
        <v/>
      </c>
      <c r="Q14" s="11" t="str">
        <f t="shared" si="3"/>
        <v/>
      </c>
      <c r="R14" s="20"/>
      <c r="S14" s="18" t="str">
        <f t="shared" si="4"/>
        <v/>
      </c>
      <c r="T14" s="19" t="str">
        <f t="shared" si="5"/>
        <v/>
      </c>
    </row>
    <row r="15" spans="1:20" ht="23">
      <c r="I15" s="3"/>
      <c r="J15" s="3"/>
      <c r="R15" s="3"/>
      <c r="T15" s="21">
        <f>SUM(T3:T14)</f>
        <v>-9.9101811394932838E-3</v>
      </c>
    </row>
    <row r="16" spans="1:20">
      <c r="C16" s="2" t="s">
        <v>6</v>
      </c>
      <c r="D16" s="2"/>
      <c r="E16" s="2"/>
      <c r="F16" s="2"/>
    </row>
    <row r="18" spans="1:1">
      <c r="A18" t="s">
        <v>19</v>
      </c>
    </row>
  </sheetData>
  <mergeCells count="2">
    <mergeCell ref="C1:G1"/>
    <mergeCell ref="K1:O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Instructions</vt:lpstr>
      <vt:lpstr>EUI Change from Usage Data</vt:lpstr>
      <vt:lpstr>EUI Change for Audit</vt:lpstr>
    </vt:vector>
  </TitlesOfParts>
  <Company>The College of New Jersey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Peter Fried</cp:lastModifiedBy>
  <dcterms:created xsi:type="dcterms:W3CDTF">2014-08-05T12:23:40Z</dcterms:created>
  <dcterms:modified xsi:type="dcterms:W3CDTF">2019-10-30T21:05:44Z</dcterms:modified>
</cp:coreProperties>
</file>